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Диагностика!$A$1:$K$24</definedName>
    <definedName name="_xlnm.Print_Area" localSheetId="3">'Инвест. проекты'!$A$1:$H$14</definedName>
    <definedName name="_xlnm.Print_Area" localSheetId="2">'Расчет ИФО'!$A$1:$I$30</definedName>
  </definedNames>
  <calcPr calcId="124519"/>
</workbook>
</file>

<file path=xl/calcChain.xml><?xml version="1.0" encoding="utf-8"?>
<calcChain xmlns="http://schemas.openxmlformats.org/spreadsheetml/2006/main">
  <c r="D29" i="1"/>
  <c r="C33"/>
  <c r="C36"/>
  <c r="C38"/>
  <c r="C32" s="1"/>
  <c r="C39"/>
  <c r="C46"/>
  <c r="C47"/>
  <c r="E156"/>
  <c r="C86"/>
  <c r="E77"/>
  <c r="E86"/>
  <c r="E14" i="2"/>
  <c r="E18"/>
  <c r="F14"/>
  <c r="F18"/>
  <c r="E107" i="1"/>
  <c r="G17" i="3"/>
  <c r="G19"/>
  <c r="G20"/>
  <c r="H17"/>
  <c r="H21" s="1"/>
  <c r="H19"/>
  <c r="I19" s="1"/>
  <c r="H20"/>
  <c r="H13"/>
  <c r="H14" s="1"/>
  <c r="G13"/>
  <c r="G14" s="1"/>
  <c r="E41" i="1"/>
  <c r="E87"/>
  <c r="E85"/>
  <c r="E84"/>
  <c r="E83"/>
  <c r="E81"/>
  <c r="E158"/>
  <c r="E155"/>
  <c r="E154"/>
  <c r="E153"/>
  <c r="E150"/>
  <c r="E130"/>
  <c r="E132"/>
  <c r="E133"/>
  <c r="E134"/>
  <c r="E137"/>
  <c r="E138"/>
  <c r="E141"/>
  <c r="E142"/>
  <c r="E144"/>
  <c r="E145"/>
  <c r="E146"/>
  <c r="E147"/>
  <c r="E129"/>
  <c r="E122"/>
  <c r="E124"/>
  <c r="E125"/>
  <c r="E106"/>
  <c r="E108"/>
  <c r="E111"/>
  <c r="E112"/>
  <c r="E115"/>
  <c r="E116"/>
  <c r="E118"/>
  <c r="E119"/>
  <c r="E120"/>
  <c r="E121"/>
  <c r="E104"/>
  <c r="H8" i="2"/>
  <c r="H7" s="1"/>
  <c r="C23" i="1" s="1"/>
  <c r="E23" s="1"/>
  <c r="F8" i="2"/>
  <c r="F7" s="1"/>
  <c r="G8"/>
  <c r="G7" s="1"/>
  <c r="I8"/>
  <c r="I7" s="1"/>
  <c r="J8"/>
  <c r="J7" s="1"/>
  <c r="K8"/>
  <c r="K7" s="1"/>
  <c r="E8"/>
  <c r="E7" s="1"/>
  <c r="G18"/>
  <c r="G12" s="1"/>
  <c r="G14"/>
  <c r="H18"/>
  <c r="H12" s="1"/>
  <c r="H14"/>
  <c r="I18"/>
  <c r="I14"/>
  <c r="J18"/>
  <c r="J14"/>
  <c r="J12" s="1"/>
  <c r="K18"/>
  <c r="K12" s="1"/>
  <c r="K14"/>
  <c r="G25" i="3"/>
  <c r="G26" s="1"/>
  <c r="E28" i="1"/>
  <c r="C29"/>
  <c r="E27"/>
  <c r="E11"/>
  <c r="H24" i="3"/>
  <c r="H25"/>
  <c r="H26"/>
  <c r="E56" i="1"/>
  <c r="E59"/>
  <c r="E61"/>
  <c r="E51"/>
  <c r="E50"/>
  <c r="E75"/>
  <c r="E73"/>
  <c r="E71"/>
  <c r="E68"/>
  <c r="E66"/>
  <c r="E64"/>
  <c r="I20" i="3"/>
  <c r="E29" i="1" l="1"/>
  <c r="K22" i="2"/>
  <c r="J22"/>
  <c r="E46" i="1"/>
  <c r="F12" i="2"/>
  <c r="C14" i="1" s="1"/>
  <c r="E14" s="1"/>
  <c r="E12" i="2"/>
  <c r="E38" i="1" s="1"/>
  <c r="I12" i="2"/>
  <c r="I25" i="3"/>
  <c r="I26"/>
  <c r="G21"/>
  <c r="I21" s="1"/>
  <c r="I13"/>
  <c r="E127" i="1"/>
  <c r="I14" i="3"/>
  <c r="G22"/>
  <c r="C24" i="1"/>
  <c r="E24" s="1"/>
  <c r="H22" i="2"/>
  <c r="G22"/>
  <c r="I22"/>
  <c r="H22" i="3"/>
  <c r="I24"/>
  <c r="I17"/>
  <c r="C10" i="1"/>
  <c r="F22" i="2" l="1"/>
  <c r="E32" i="1"/>
  <c r="E22" i="2"/>
  <c r="C9" i="1"/>
  <c r="E10"/>
  <c r="I22" i="3"/>
  <c r="C7" i="1" l="1"/>
  <c r="E9"/>
  <c r="E7" l="1"/>
  <c r="C22"/>
  <c r="E22" s="1"/>
</calcChain>
</file>

<file path=xl/sharedStrings.xml><?xml version="1.0" encoding="utf-8"?>
<sst xmlns="http://schemas.openxmlformats.org/spreadsheetml/2006/main" count="431" uniqueCount="220">
  <si>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</si>
  <si>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</si>
  <si>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</si>
  <si>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</si>
  <si>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</si>
  <si>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</si>
  <si>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</si>
  <si>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</si>
  <si>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</si>
  <si>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</si>
  <si>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</si>
  <si>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</si>
  <si>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</si>
  <si>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</si>
  <si>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</si>
  <si>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</si>
  <si>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</si>
  <si>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</si>
  <si>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</si>
  <si>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</si>
  <si>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</si>
  <si>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</si>
  <si>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</si>
  <si>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</si>
  <si>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</si>
  <si>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</si>
  <si>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</si>
  <si>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</si>
  <si>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</si>
  <si>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</si>
  <si>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</si>
  <si>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</si>
  <si>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</si>
  <si>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</si>
  <si>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</si>
  <si>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</si>
  <si>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</si>
  <si>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</si>
  <si>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</si>
  <si>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</si>
  <si>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</si>
  <si>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</si>
  <si>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</si>
  <si>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</si>
  <si>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</si>
  <si>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</si>
  <si>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</si>
  <si>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</si>
  <si>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</si>
  <si>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</si>
  <si>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</si>
  <si>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</si>
  <si>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</si>
  <si>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</si>
  <si>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</si>
  <si>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</si>
  <si>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</si>
  <si>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</si>
  <si>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</si>
  <si>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</si>
  <si>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</si>
  <si>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</si>
  <si>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</si>
  <si>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</si>
  <si>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</si>
  <si>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</si>
  <si>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</si>
  <si>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</si>
  <si>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</si>
  <si>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</si>
  <si>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</si>
  <si>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</si>
  <si>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</si>
  <si>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</si>
  <si>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</si>
  <si>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</si>
  <si>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</si>
  <si>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</si>
  <si>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</si>
  <si>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</si>
  <si>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</si>
  <si>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</si>
  <si>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</si>
  <si>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</si>
  <si>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</si>
  <si>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</si>
  <si>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</si>
  <si>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</si>
  <si>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</si>
  <si>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</si>
  <si>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</si>
  <si>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</si>
  <si>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</si>
  <si>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</si>
  <si>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</si>
  <si>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</si>
  <si>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</si>
  <si>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</si>
  <si>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</si>
  <si>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</si>
  <si>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</si>
  <si>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</si>
  <si>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</si>
  <si>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</si>
  <si>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</si>
  <si>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</si>
  <si>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</si>
  <si>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</si>
  <si>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</si>
  <si>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</si>
  <si>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</si>
  <si>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</si>
  <si>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</si>
  <si>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</si>
  <si>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</si>
  <si>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</si>
  <si>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</si>
  <si>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</si>
  <si>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</si>
  <si>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</si>
  <si>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</si>
  <si>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</si>
  <si>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</si>
  <si>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</si>
  <si>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</si>
  <si>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</si>
  <si>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</si>
  <si>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</si>
  <si>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</si>
  <si>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</si>
  <si>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</si>
  <si>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</si>
  <si>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</si>
  <si>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</si>
  <si>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</si>
  <si>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</si>
  <si>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</si>
  <si>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</si>
  <si>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</si>
  <si>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</si>
  <si>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</si>
  <si>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</si>
  <si>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</si>
  <si>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</si>
  <si>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</si>
  <si>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</si>
  <si>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</si>
  <si>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</si>
  <si>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</si>
  <si>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</si>
  <si>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</si>
  <si>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</si>
  <si>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</si>
  <si>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</si>
  <si>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</si>
  <si>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</si>
  <si>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</si>
  <si>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</si>
  <si>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</si>
  <si>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</si>
  <si>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</si>
  <si>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</si>
  <si>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</si>
  <si>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</si>
  <si>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</si>
  <si>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</si>
  <si>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</si>
  <si>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</si>
  <si>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</si>
  <si>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</si>
  <si>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</si>
  <si>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</si>
  <si>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</si>
  <si>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</si>
  <si>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</si>
  <si>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</si>
  <si>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</si>
  <si>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</si>
  <si>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</si>
  <si>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</si>
  <si>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</si>
  <si>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</si>
  <si>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</si>
  <si>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</si>
  <si>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</si>
  <si>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</si>
  <si>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</si>
  <si>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</si>
  <si>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</si>
  <si>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</si>
  <si>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</si>
  <si>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</si>
  <si>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</si>
  <si>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</si>
  <si>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</si>
  <si>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</si>
  <si>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</si>
  <si>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</si>
  <si>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</si>
  <si>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</si>
  <si>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</si>
  <si>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</si>
  <si>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</si>
  <si>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</si>
  <si>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</si>
  <si>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</si>
  <si>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</si>
  <si>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Аналитический отчет о социально-экономической ситуации в муниципальном образовании "Нукутский район" за 1 квартал 2019 года</t>
  </si>
  <si>
    <t>Значение показателя за соответствующий период 2018 года</t>
  </si>
  <si>
    <t>Значение показателя за 1 квартал 2019 года</t>
  </si>
  <si>
    <t>проект реализуется (проводятся ремонтные работы)</t>
  </si>
  <si>
    <t>поиск инвестора</t>
  </si>
  <si>
    <t>150 мест</t>
  </si>
  <si>
    <t>ПСД на экспертизе</t>
  </si>
  <si>
    <t>проект реализуется</t>
  </si>
  <si>
    <t>д.Мельхитуй</t>
  </si>
  <si>
    <t>Строительство базы отдыха "Солнечный берег Мельхитуя"</t>
  </si>
  <si>
    <t>40 мест</t>
  </si>
  <si>
    <t xml:space="preserve">        </t>
  </si>
  <si>
    <t xml:space="preserve"> "Нукутский район" за 1 квартал 2019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</si>
</sst>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0"/>
  </numFmts>
  <fonts count="35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9" fillId="0" borderId="4" xfId="0" applyNumberFormat="1" applyFont="1" applyFill="1" applyBorder="1" applyAlignment="1">
      <alignment horizontal="center" vertical="center"/>
    </xf>
    <xf numFmtId="2" fontId="29" fillId="0" borderId="8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2" borderId="2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19" fillId="0" borderId="18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vertical="center"/>
    </xf>
    <xf numFmtId="1" fontId="29" fillId="0" borderId="4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vertical="center"/>
    </xf>
    <xf numFmtId="2" fontId="29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1" fontId="29" fillId="0" borderId="35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29" fillId="0" borderId="43" xfId="0" applyNumberFormat="1" applyFont="1" applyFill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5" fontId="21" fillId="2" borderId="10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right" vertical="center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horizontal="left" vertical="center" wrapText="1"/>
    </xf>
    <xf numFmtId="0" fontId="29" fillId="3" borderId="37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vertical="center" wrapText="1"/>
    </xf>
    <xf numFmtId="0" fontId="29" fillId="4" borderId="18" xfId="0" applyFont="1" applyFill="1" applyBorder="1" applyAlignment="1">
      <alignment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29" fillId="3" borderId="38" xfId="0" applyFont="1" applyFill="1" applyBorder="1" applyAlignment="1">
      <alignment horizontal="left" vertical="center" wrapText="1"/>
    </xf>
    <xf numFmtId="0" fontId="29" fillId="3" borderId="39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31" xfId="0" applyFont="1" applyFill="1" applyBorder="1" applyAlignment="1">
      <alignment vertical="center" wrapText="1"/>
    </xf>
    <xf numFmtId="0" fontId="31" fillId="3" borderId="32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21" fillId="4" borderId="18" xfId="1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90" zoomScaleNormal="75" zoomScaleSheetLayoutView="90" workbookViewId="0">
      <pane ySplit="5" topLeftCell="A48" activePane="bottomLeft" state="frozen"/>
      <selection pane="bottomLeft" activeCell="A3" sqref="A3:E3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195" t="s">
        <v>49</v>
      </c>
      <c r="E1" s="195"/>
    </row>
    <row r="2" spans="1:6" ht="18" hidden="1">
      <c r="A2" s="2"/>
      <c r="B2" s="2"/>
      <c r="C2" s="1"/>
      <c r="D2" s="196"/>
      <c r="E2" s="196"/>
    </row>
    <row r="3" spans="1:6" ht="51" customHeight="1">
      <c r="A3" s="197" t="s">
        <v>207</v>
      </c>
      <c r="B3" s="197"/>
      <c r="C3" s="197"/>
      <c r="D3" s="197"/>
      <c r="E3" s="197"/>
    </row>
    <row r="4" spans="1:6" ht="18">
      <c r="A4" s="198"/>
      <c r="B4" s="198"/>
      <c r="C4" s="198"/>
      <c r="D4" s="198"/>
      <c r="E4" s="198"/>
    </row>
    <row r="5" spans="1:6" ht="111" customHeight="1">
      <c r="A5" s="91" t="s">
        <v>50</v>
      </c>
      <c r="B5" s="92" t="s">
        <v>51</v>
      </c>
      <c r="C5" s="93" t="s">
        <v>209</v>
      </c>
      <c r="D5" s="94" t="s">
        <v>208</v>
      </c>
      <c r="E5" s="93" t="s">
        <v>52</v>
      </c>
    </row>
    <row r="6" spans="1:6" ht="18.75">
      <c r="A6" s="200" t="s">
        <v>53</v>
      </c>
      <c r="B6" s="201"/>
      <c r="C6" s="201"/>
      <c r="D6" s="201"/>
      <c r="E6" s="203"/>
    </row>
    <row r="7" spans="1:6" ht="39">
      <c r="A7" s="3" t="s">
        <v>30</v>
      </c>
      <c r="B7" s="26" t="s">
        <v>54</v>
      </c>
      <c r="C7" s="167">
        <f>C9+C13+C14+C15+C16+C17+C18+C20+C19+C21</f>
        <v>1277.5539000000001</v>
      </c>
      <c r="D7" s="183">
        <v>876.97</v>
      </c>
      <c r="E7" s="133">
        <f>C7/D7*100</f>
        <v>145.67817599233726</v>
      </c>
      <c r="F7" s="134"/>
    </row>
    <row r="8" spans="1:6" ht="18.75">
      <c r="A8" s="5" t="s">
        <v>55</v>
      </c>
      <c r="B8" s="6"/>
      <c r="C8" s="184"/>
      <c r="D8" s="184"/>
      <c r="E8" s="119"/>
    </row>
    <row r="9" spans="1:6" ht="41.25" customHeight="1">
      <c r="A9" s="64" t="s">
        <v>185</v>
      </c>
      <c r="B9" s="7" t="s">
        <v>54</v>
      </c>
      <c r="C9" s="132">
        <f>C10+C11+C12</f>
        <v>40.006999999999998</v>
      </c>
      <c r="D9" s="132">
        <v>51.98</v>
      </c>
      <c r="E9" s="124">
        <f t="shared" ref="E9:E14" si="0">C9/D9*100</f>
        <v>76.966140823393616</v>
      </c>
    </row>
    <row r="10" spans="1:6" ht="42.75" customHeight="1">
      <c r="A10" s="64" t="s">
        <v>22</v>
      </c>
      <c r="B10" s="7" t="s">
        <v>54</v>
      </c>
      <c r="C10" s="132">
        <f>Диагностика!F8</f>
        <v>33.766999999999996</v>
      </c>
      <c r="D10" s="132">
        <v>45.74</v>
      </c>
      <c r="E10" s="124">
        <f t="shared" si="0"/>
        <v>73.823786620026226</v>
      </c>
    </row>
    <row r="11" spans="1:6" ht="20.25" customHeight="1">
      <c r="A11" s="64" t="s">
        <v>2</v>
      </c>
      <c r="B11" s="7" t="s">
        <v>54</v>
      </c>
      <c r="C11" s="132">
        <v>6.24</v>
      </c>
      <c r="D11" s="132">
        <v>6.24</v>
      </c>
      <c r="E11" s="124">
        <f t="shared" si="0"/>
        <v>100</v>
      </c>
    </row>
    <row r="12" spans="1:6" ht="18.75">
      <c r="A12" s="25" t="s">
        <v>3</v>
      </c>
      <c r="B12" s="7" t="s">
        <v>54</v>
      </c>
      <c r="C12" s="132">
        <v>0</v>
      </c>
      <c r="D12" s="132">
        <v>0</v>
      </c>
      <c r="E12" s="115">
        <v>0</v>
      </c>
    </row>
    <row r="13" spans="1:6" ht="18.75">
      <c r="A13" s="75" t="s">
        <v>144</v>
      </c>
      <c r="B13" s="7" t="s">
        <v>54</v>
      </c>
      <c r="C13" s="132">
        <v>0</v>
      </c>
      <c r="D13" s="132">
        <v>0</v>
      </c>
      <c r="E13" s="124">
        <v>0</v>
      </c>
    </row>
    <row r="14" spans="1:6" ht="18.75">
      <c r="A14" s="75" t="s">
        <v>145</v>
      </c>
      <c r="B14" s="7" t="s">
        <v>54</v>
      </c>
      <c r="C14" s="132">
        <f>Диагностика!F12</f>
        <v>1237.5469000000001</v>
      </c>
      <c r="D14" s="166">
        <v>824.99</v>
      </c>
      <c r="E14" s="124">
        <f t="shared" si="0"/>
        <v>150.00750312124995</v>
      </c>
    </row>
    <row r="15" spans="1:6" ht="37.5" customHeight="1">
      <c r="A15" s="64" t="s">
        <v>4</v>
      </c>
      <c r="B15" s="7" t="s">
        <v>54</v>
      </c>
      <c r="C15" s="132">
        <v>0</v>
      </c>
      <c r="D15" s="132">
        <v>0</v>
      </c>
      <c r="E15" s="115">
        <v>0</v>
      </c>
    </row>
    <row r="16" spans="1:6" ht="41.25" customHeight="1">
      <c r="A16" s="64" t="s">
        <v>5</v>
      </c>
      <c r="B16" s="7" t="s">
        <v>54</v>
      </c>
      <c r="C16" s="132">
        <v>0</v>
      </c>
      <c r="D16" s="132">
        <v>0</v>
      </c>
      <c r="E16" s="115">
        <v>0</v>
      </c>
    </row>
    <row r="17" spans="1:5" ht="18.75">
      <c r="A17" s="75" t="s">
        <v>41</v>
      </c>
      <c r="B17" s="7" t="s">
        <v>54</v>
      </c>
      <c r="C17" s="132">
        <v>0</v>
      </c>
      <c r="D17" s="132">
        <v>0</v>
      </c>
      <c r="E17" s="119">
        <v>0</v>
      </c>
    </row>
    <row r="18" spans="1:5" ht="37.5">
      <c r="A18" s="25" t="s">
        <v>23</v>
      </c>
      <c r="B18" s="7" t="s">
        <v>54</v>
      </c>
      <c r="C18" s="132">
        <v>0</v>
      </c>
      <c r="D18" s="132">
        <v>0</v>
      </c>
      <c r="E18" s="124">
        <v>0</v>
      </c>
    </row>
    <row r="19" spans="1:5" ht="18.75">
      <c r="A19" s="25" t="s">
        <v>40</v>
      </c>
      <c r="B19" s="7" t="s">
        <v>54</v>
      </c>
      <c r="C19" s="132">
        <v>0</v>
      </c>
      <c r="D19" s="132">
        <v>0</v>
      </c>
      <c r="E19" s="124">
        <v>0</v>
      </c>
    </row>
    <row r="20" spans="1:5" ht="18.75">
      <c r="A20" s="25" t="s">
        <v>42</v>
      </c>
      <c r="B20" s="7" t="s">
        <v>54</v>
      </c>
      <c r="C20" s="132">
        <v>0</v>
      </c>
      <c r="D20" s="132">
        <v>0</v>
      </c>
      <c r="E20" s="124">
        <v>0</v>
      </c>
    </row>
    <row r="21" spans="1:5" ht="18.75">
      <c r="A21" s="75" t="s">
        <v>149</v>
      </c>
      <c r="B21" s="7" t="s">
        <v>54</v>
      </c>
      <c r="C21" s="132">
        <v>0</v>
      </c>
      <c r="D21" s="132">
        <v>0</v>
      </c>
      <c r="E21" s="115">
        <v>0</v>
      </c>
    </row>
    <row r="22" spans="1:5" ht="39">
      <c r="A22" s="9" t="s">
        <v>56</v>
      </c>
      <c r="B22" s="7" t="s">
        <v>57</v>
      </c>
      <c r="C22" s="132">
        <f>C7/15711*1000000/1000</f>
        <v>81.315886958182176</v>
      </c>
      <c r="D22" s="132">
        <v>55.82</v>
      </c>
      <c r="E22" s="115">
        <f>C22/D22*100</f>
        <v>145.67518265528875</v>
      </c>
    </row>
    <row r="23" spans="1:5" ht="19.5">
      <c r="A23" s="9" t="s">
        <v>157</v>
      </c>
      <c r="B23" s="7" t="s">
        <v>54</v>
      </c>
      <c r="C23" s="132">
        <f>Диагностика!H7</f>
        <v>8.5000000000000006E-2</v>
      </c>
      <c r="D23" s="166">
        <v>1.1000000000000001</v>
      </c>
      <c r="E23" s="115">
        <f>C23/D23*100</f>
        <v>7.7272727272727266</v>
      </c>
    </row>
    <row r="24" spans="1:5" ht="19.5">
      <c r="A24" s="9" t="s">
        <v>58</v>
      </c>
      <c r="B24" s="7" t="s">
        <v>54</v>
      </c>
      <c r="C24" s="132">
        <f>Диагностика!H12</f>
        <v>-133.21600000000001</v>
      </c>
      <c r="D24" s="166">
        <v>-75.97</v>
      </c>
      <c r="E24" s="115">
        <f>C24/D24*100</f>
        <v>175.3534289851257</v>
      </c>
    </row>
    <row r="25" spans="1:5" ht="19.5">
      <c r="A25" s="9" t="s">
        <v>59</v>
      </c>
      <c r="B25" s="7" t="s">
        <v>60</v>
      </c>
      <c r="C25" s="166">
        <v>66.66</v>
      </c>
      <c r="D25" s="132">
        <v>66.66</v>
      </c>
      <c r="E25" s="10"/>
    </row>
    <row r="26" spans="1:5" ht="19.5">
      <c r="A26" s="9" t="s">
        <v>61</v>
      </c>
      <c r="B26" s="7" t="s">
        <v>60</v>
      </c>
      <c r="C26" s="166">
        <v>33.33</v>
      </c>
      <c r="D26" s="132">
        <v>33.33</v>
      </c>
      <c r="E26" s="10"/>
    </row>
    <row r="27" spans="1:5" ht="58.5">
      <c r="A27" s="11" t="s">
        <v>62</v>
      </c>
      <c r="B27" s="7" t="s">
        <v>54</v>
      </c>
      <c r="C27" s="132">
        <v>87.82</v>
      </c>
      <c r="D27" s="166">
        <v>81.33</v>
      </c>
      <c r="E27" s="115">
        <f>C27/D27*100</f>
        <v>107.97983523914914</v>
      </c>
    </row>
    <row r="28" spans="1:5" ht="58.5">
      <c r="A28" s="11" t="s">
        <v>63</v>
      </c>
      <c r="B28" s="7" t="s">
        <v>54</v>
      </c>
      <c r="C28" s="132">
        <v>20.079999999999998</v>
      </c>
      <c r="D28" s="132">
        <v>19.98</v>
      </c>
      <c r="E28" s="115">
        <f>C28/D28*100</f>
        <v>100.50050050050049</v>
      </c>
    </row>
    <row r="29" spans="1:5" ht="58.5">
      <c r="A29" s="144" t="s">
        <v>158</v>
      </c>
      <c r="B29" s="28" t="s">
        <v>57</v>
      </c>
      <c r="C29" s="165">
        <f>C28/15711*1000</f>
        <v>1.2780854178600978</v>
      </c>
      <c r="D29" s="165">
        <f>D28/15711*1000</f>
        <v>1.2717204506396793</v>
      </c>
      <c r="E29" s="124">
        <f>C29/D29*100</f>
        <v>100.50050050050048</v>
      </c>
    </row>
    <row r="30" spans="1:5" ht="18.75">
      <c r="A30" s="200" t="s">
        <v>65</v>
      </c>
      <c r="B30" s="201"/>
      <c r="C30" s="201"/>
      <c r="D30" s="201"/>
      <c r="E30" s="202"/>
    </row>
    <row r="31" spans="1:5" ht="18.75">
      <c r="A31" s="67" t="s">
        <v>24</v>
      </c>
      <c r="B31" s="142"/>
      <c r="C31" s="161"/>
      <c r="D31" s="185"/>
      <c r="E31" s="143"/>
    </row>
    <row r="32" spans="1:5" ht="37.5">
      <c r="A32" s="90" t="s">
        <v>28</v>
      </c>
      <c r="B32" s="7" t="s">
        <v>54</v>
      </c>
      <c r="C32" s="132">
        <f>C35+C38+C41+C44</f>
        <v>1318.1398999999999</v>
      </c>
      <c r="D32" s="132">
        <v>986.17</v>
      </c>
      <c r="E32" s="123">
        <f>C32/D32*100</f>
        <v>133.6625429692649</v>
      </c>
    </row>
    <row r="33" spans="1:5" ht="18.75">
      <c r="A33" s="90" t="s">
        <v>29</v>
      </c>
      <c r="B33" s="6" t="s">
        <v>60</v>
      </c>
      <c r="C33" s="162">
        <f>'Расчет ИФО'!I22</f>
        <v>106.12045211098045</v>
      </c>
      <c r="D33" s="162">
        <v>124.8</v>
      </c>
      <c r="E33" s="113"/>
    </row>
    <row r="34" spans="1:5" ht="18.75">
      <c r="A34" s="69" t="s">
        <v>163</v>
      </c>
      <c r="B34" s="26"/>
      <c r="C34" s="167"/>
      <c r="D34" s="167"/>
      <c r="E34" s="121"/>
    </row>
    <row r="35" spans="1:5" ht="37.5">
      <c r="A35" s="65" t="s">
        <v>66</v>
      </c>
      <c r="B35" s="6" t="s">
        <v>54</v>
      </c>
      <c r="C35" s="123">
        <v>0</v>
      </c>
      <c r="D35" s="123">
        <v>0</v>
      </c>
      <c r="E35" s="123">
        <v>0</v>
      </c>
    </row>
    <row r="36" spans="1:5" ht="18.75">
      <c r="A36" s="65" t="s">
        <v>7</v>
      </c>
      <c r="B36" s="6" t="s">
        <v>60</v>
      </c>
      <c r="C36" s="123">
        <f>'Расчет ИФО'!I14</f>
        <v>120.61855670103093</v>
      </c>
      <c r="D36" s="123">
        <v>277.14</v>
      </c>
      <c r="E36" s="113"/>
    </row>
    <row r="37" spans="1:5" ht="18.75">
      <c r="A37" s="69" t="s">
        <v>164</v>
      </c>
      <c r="B37" s="26"/>
      <c r="C37" s="167"/>
      <c r="D37" s="167"/>
      <c r="E37" s="121"/>
    </row>
    <row r="38" spans="1:5" ht="37.5">
      <c r="A38" s="66" t="s">
        <v>66</v>
      </c>
      <c r="B38" s="6" t="s">
        <v>54</v>
      </c>
      <c r="C38" s="123">
        <f>Диагностика!E12</f>
        <v>1310.0689</v>
      </c>
      <c r="D38" s="123">
        <v>977.67</v>
      </c>
      <c r="E38" s="123">
        <f>C38/D38*100</f>
        <v>133.99908967238434</v>
      </c>
    </row>
    <row r="39" spans="1:5" ht="18.75">
      <c r="A39" s="65" t="s">
        <v>7</v>
      </c>
      <c r="B39" s="6" t="s">
        <v>60</v>
      </c>
      <c r="C39" s="123">
        <f>'Расчет ИФО'!I21</f>
        <v>104.44329430930286</v>
      </c>
      <c r="D39" s="123">
        <v>117.34</v>
      </c>
      <c r="E39" s="113"/>
    </row>
    <row r="40" spans="1:5" ht="37.5">
      <c r="A40" s="69" t="s">
        <v>165</v>
      </c>
      <c r="B40" s="26"/>
      <c r="C40" s="167"/>
      <c r="D40" s="167"/>
      <c r="E40" s="121"/>
    </row>
    <row r="41" spans="1:5" ht="37.5">
      <c r="A41" s="66" t="s">
        <v>151</v>
      </c>
      <c r="B41" s="6" t="s">
        <v>54</v>
      </c>
      <c r="C41" s="123">
        <v>8.0709999999999997</v>
      </c>
      <c r="D41" s="123">
        <v>8.5</v>
      </c>
      <c r="E41" s="123">
        <f>C41/D41*100</f>
        <v>94.952941176470588</v>
      </c>
    </row>
    <row r="42" spans="1:5" ht="18.75">
      <c r="A42" s="68" t="s">
        <v>7</v>
      </c>
      <c r="B42" s="7" t="s">
        <v>60</v>
      </c>
      <c r="C42" s="132">
        <v>96.1</v>
      </c>
      <c r="D42" s="132">
        <v>101.2</v>
      </c>
      <c r="E42" s="113"/>
    </row>
    <row r="43" spans="1:5" ht="56.25">
      <c r="A43" s="69" t="s">
        <v>0</v>
      </c>
      <c r="B43" s="26"/>
      <c r="C43" s="167"/>
      <c r="D43" s="167"/>
      <c r="E43" s="121"/>
    </row>
    <row r="44" spans="1:5" ht="37.5">
      <c r="A44" s="66" t="s">
        <v>151</v>
      </c>
      <c r="B44" s="6" t="s">
        <v>54</v>
      </c>
      <c r="C44" s="123">
        <v>0</v>
      </c>
      <c r="D44" s="123">
        <v>0</v>
      </c>
      <c r="E44" s="123">
        <v>0</v>
      </c>
    </row>
    <row r="45" spans="1:5" ht="37.5">
      <c r="A45" s="72" t="s">
        <v>186</v>
      </c>
      <c r="B45" s="73"/>
      <c r="C45" s="165"/>
      <c r="D45" s="165"/>
      <c r="E45" s="115"/>
    </row>
    <row r="46" spans="1:5" ht="18.75">
      <c r="A46" s="14" t="s">
        <v>67</v>
      </c>
      <c r="B46" s="12" t="s">
        <v>54</v>
      </c>
      <c r="C46" s="165">
        <f>Диагностика!E8</f>
        <v>31.647000000000002</v>
      </c>
      <c r="D46" s="165">
        <v>43.45</v>
      </c>
      <c r="E46" s="115">
        <f>C46/D46*100</f>
        <v>72.835443037974684</v>
      </c>
    </row>
    <row r="47" spans="1:5" ht="18.75">
      <c r="A47" s="15" t="s">
        <v>25</v>
      </c>
      <c r="B47" s="16" t="s">
        <v>60</v>
      </c>
      <c r="C47" s="169">
        <f>'Расчет ИФО'!I26</f>
        <v>65.403213781718463</v>
      </c>
      <c r="D47" s="169">
        <v>105.92</v>
      </c>
      <c r="E47" s="122"/>
    </row>
    <row r="48" spans="1:5" ht="18.75">
      <c r="A48" s="17" t="s">
        <v>26</v>
      </c>
      <c r="B48" s="18"/>
      <c r="C48" s="167"/>
      <c r="D48" s="167"/>
      <c r="E48" s="118"/>
    </row>
    <row r="49" spans="1:5" ht="18.75">
      <c r="A49" s="19" t="s">
        <v>68</v>
      </c>
      <c r="B49" s="6" t="s">
        <v>54</v>
      </c>
      <c r="C49" s="123">
        <v>0</v>
      </c>
      <c r="D49" s="123">
        <v>0</v>
      </c>
      <c r="E49" s="112">
        <v>0</v>
      </c>
    </row>
    <row r="50" spans="1:5" ht="18.75">
      <c r="A50" s="19" t="s">
        <v>69</v>
      </c>
      <c r="B50" s="6" t="s">
        <v>70</v>
      </c>
      <c r="C50" s="123">
        <v>649</v>
      </c>
      <c r="D50" s="123">
        <v>516</v>
      </c>
      <c r="E50" s="115">
        <f>C50/D50*100</f>
        <v>125.77519379844961</v>
      </c>
    </row>
    <row r="51" spans="1:5" ht="18.75">
      <c r="A51" s="20" t="s">
        <v>71</v>
      </c>
      <c r="B51" s="16" t="s">
        <v>70</v>
      </c>
      <c r="C51" s="169">
        <v>0.17</v>
      </c>
      <c r="D51" s="169">
        <v>0.03</v>
      </c>
      <c r="E51" s="115">
        <f>C51/D51*100</f>
        <v>566.66666666666674</v>
      </c>
    </row>
    <row r="52" spans="1:5" ht="18.75">
      <c r="A52" s="95" t="s">
        <v>27</v>
      </c>
      <c r="B52" s="13"/>
      <c r="C52" s="162"/>
      <c r="D52" s="162"/>
      <c r="E52" s="118"/>
    </row>
    <row r="53" spans="1:5" ht="18.75">
      <c r="A53" s="96" t="s">
        <v>72</v>
      </c>
      <c r="B53" s="6" t="s">
        <v>73</v>
      </c>
      <c r="C53" s="123">
        <v>0</v>
      </c>
      <c r="D53" s="123">
        <v>0</v>
      </c>
      <c r="E53" s="115">
        <v>0</v>
      </c>
    </row>
    <row r="54" spans="1:5" ht="18.75">
      <c r="A54" s="97" t="s">
        <v>74</v>
      </c>
      <c r="B54" s="12" t="s">
        <v>75</v>
      </c>
      <c r="C54" s="162">
        <v>0</v>
      </c>
      <c r="D54" s="162">
        <v>0</v>
      </c>
      <c r="E54" s="120">
        <v>0</v>
      </c>
    </row>
    <row r="55" spans="1:5" ht="37.5">
      <c r="A55" s="17" t="s">
        <v>6</v>
      </c>
      <c r="B55" s="18"/>
      <c r="C55" s="167"/>
      <c r="D55" s="167"/>
      <c r="E55" s="118"/>
    </row>
    <row r="56" spans="1:5" ht="18.75">
      <c r="A56" s="19" t="s">
        <v>76</v>
      </c>
      <c r="B56" s="6" t="s">
        <v>54</v>
      </c>
      <c r="C56" s="123">
        <v>208.53700000000001</v>
      </c>
      <c r="D56" s="123">
        <v>208</v>
      </c>
      <c r="E56" s="115">
        <f>C56/D56*100</f>
        <v>100.25817307692309</v>
      </c>
    </row>
    <row r="57" spans="1:5" ht="18.75">
      <c r="A57" s="20" t="s">
        <v>77</v>
      </c>
      <c r="B57" s="16" t="s">
        <v>60</v>
      </c>
      <c r="C57" s="169">
        <v>102.5</v>
      </c>
      <c r="D57" s="169">
        <v>103.5</v>
      </c>
      <c r="E57" s="122"/>
    </row>
    <row r="58" spans="1:5" ht="18.75">
      <c r="A58" s="17" t="s">
        <v>78</v>
      </c>
      <c r="B58" s="18"/>
      <c r="C58" s="167"/>
      <c r="D58" s="167"/>
      <c r="E58" s="118"/>
    </row>
    <row r="59" spans="1:5" ht="18.75">
      <c r="A59" s="19" t="s">
        <v>79</v>
      </c>
      <c r="B59" s="6" t="s">
        <v>80</v>
      </c>
      <c r="C59" s="168">
        <v>14</v>
      </c>
      <c r="D59" s="168">
        <v>16</v>
      </c>
      <c r="E59" s="115">
        <f>C59/D59*100</f>
        <v>87.5</v>
      </c>
    </row>
    <row r="60" spans="1:5" ht="37.5">
      <c r="A60" s="20" t="s">
        <v>81</v>
      </c>
      <c r="B60" s="16" t="s">
        <v>60</v>
      </c>
      <c r="C60" s="169">
        <v>6.34</v>
      </c>
      <c r="D60" s="169">
        <v>6.34</v>
      </c>
      <c r="E60" s="122"/>
    </row>
    <row r="61" spans="1:5" ht="19.5">
      <c r="A61" s="3" t="s">
        <v>166</v>
      </c>
      <c r="B61" s="12" t="s">
        <v>57</v>
      </c>
      <c r="C61" s="161">
        <v>12842</v>
      </c>
      <c r="D61" s="161">
        <v>7573</v>
      </c>
      <c r="E61" s="115">
        <f>C61/D61*100</f>
        <v>169.57612570975834</v>
      </c>
    </row>
    <row r="62" spans="1:5" ht="18.75">
      <c r="A62" s="21" t="s">
        <v>82</v>
      </c>
      <c r="B62" s="22" t="s">
        <v>57</v>
      </c>
      <c r="C62" s="169"/>
      <c r="D62" s="169"/>
      <c r="E62" s="115"/>
    </row>
    <row r="63" spans="1:5" ht="18.75">
      <c r="A63" s="204" t="s">
        <v>32</v>
      </c>
      <c r="B63" s="205"/>
      <c r="C63" s="205"/>
      <c r="D63" s="205"/>
      <c r="E63" s="206"/>
    </row>
    <row r="64" spans="1:5" ht="78">
      <c r="A64" s="3" t="s">
        <v>83</v>
      </c>
      <c r="B64" s="12" t="s">
        <v>94</v>
      </c>
      <c r="C64" s="157">
        <v>7.1</v>
      </c>
      <c r="D64" s="157">
        <v>7.1</v>
      </c>
      <c r="E64" s="114">
        <f>C64/D64*100</f>
        <v>100</v>
      </c>
    </row>
    <row r="65" spans="1:5" ht="19.5">
      <c r="A65" s="9" t="s">
        <v>84</v>
      </c>
      <c r="B65" s="23"/>
      <c r="C65" s="158"/>
      <c r="D65" s="158"/>
      <c r="E65" s="115"/>
    </row>
    <row r="66" spans="1:5" ht="18.75">
      <c r="A66" s="25" t="s">
        <v>85</v>
      </c>
      <c r="B66" s="7" t="s">
        <v>86</v>
      </c>
      <c r="C66" s="158">
        <v>7.6</v>
      </c>
      <c r="D66" s="158">
        <v>7.6</v>
      </c>
      <c r="E66" s="114">
        <f>C66/D66*100</f>
        <v>100</v>
      </c>
    </row>
    <row r="67" spans="1:5" ht="18.75">
      <c r="A67" s="24" t="s">
        <v>87</v>
      </c>
      <c r="B67" s="7" t="s">
        <v>60</v>
      </c>
      <c r="C67" s="158">
        <v>48.36</v>
      </c>
      <c r="D67" s="158">
        <v>48.36</v>
      </c>
      <c r="E67" s="116"/>
    </row>
    <row r="68" spans="1:5" ht="18.75">
      <c r="A68" s="25" t="s">
        <v>88</v>
      </c>
      <c r="B68" s="7" t="s">
        <v>86</v>
      </c>
      <c r="C68" s="158">
        <v>8.1300000000000008</v>
      </c>
      <c r="D68" s="158">
        <v>8.1300000000000008</v>
      </c>
      <c r="E68" s="114">
        <f>C68/D68*100</f>
        <v>100</v>
      </c>
    </row>
    <row r="69" spans="1:5" ht="37.5">
      <c r="A69" s="25" t="s">
        <v>89</v>
      </c>
      <c r="B69" s="7" t="s">
        <v>60</v>
      </c>
      <c r="C69" s="158">
        <v>51.7</v>
      </c>
      <c r="D69" s="158">
        <v>51.7</v>
      </c>
      <c r="E69" s="116"/>
    </row>
    <row r="70" spans="1:5" ht="19.5">
      <c r="A70" s="9" t="s">
        <v>90</v>
      </c>
      <c r="B70" s="7"/>
      <c r="C70" s="158"/>
      <c r="D70" s="158"/>
      <c r="E70" s="115"/>
    </row>
    <row r="71" spans="1:5" ht="18.75">
      <c r="A71" s="25" t="s">
        <v>91</v>
      </c>
      <c r="B71" s="7" t="s">
        <v>86</v>
      </c>
      <c r="C71" s="158">
        <v>4.7300000000000004</v>
      </c>
      <c r="D71" s="158">
        <v>4.7300000000000004</v>
      </c>
      <c r="E71" s="114">
        <f>C71/D71*100</f>
        <v>100</v>
      </c>
    </row>
    <row r="72" spans="1:5" ht="18.75">
      <c r="A72" s="24" t="s">
        <v>87</v>
      </c>
      <c r="B72" s="7" t="s">
        <v>60</v>
      </c>
      <c r="C72" s="158">
        <v>30.11</v>
      </c>
      <c r="D72" s="158">
        <v>30.11</v>
      </c>
      <c r="E72" s="116"/>
    </row>
    <row r="73" spans="1:5" ht="18.75">
      <c r="A73" s="25" t="s">
        <v>92</v>
      </c>
      <c r="B73" s="7" t="s">
        <v>86</v>
      </c>
      <c r="C73" s="158">
        <v>8.25</v>
      </c>
      <c r="D73" s="158">
        <v>8.25</v>
      </c>
      <c r="E73" s="114">
        <f>C73/D73*100</f>
        <v>100</v>
      </c>
    </row>
    <row r="74" spans="1:5" ht="18.75">
      <c r="A74" s="24" t="s">
        <v>87</v>
      </c>
      <c r="B74" s="7" t="s">
        <v>60</v>
      </c>
      <c r="C74" s="158">
        <v>52.46</v>
      </c>
      <c r="D74" s="158">
        <v>52.46</v>
      </c>
      <c r="E74" s="116"/>
    </row>
    <row r="75" spans="1:5" ht="18.75">
      <c r="A75" s="25" t="s">
        <v>93</v>
      </c>
      <c r="B75" s="7" t="s">
        <v>86</v>
      </c>
      <c r="C75" s="158">
        <v>2.75</v>
      </c>
      <c r="D75" s="158">
        <v>2.75</v>
      </c>
      <c r="E75" s="114">
        <f>C75/D75*100</f>
        <v>100</v>
      </c>
    </row>
    <row r="76" spans="1:5" ht="18.75">
      <c r="A76" s="24" t="s">
        <v>87</v>
      </c>
      <c r="B76" s="7" t="s">
        <v>60</v>
      </c>
      <c r="C76" s="158">
        <v>17.48</v>
      </c>
      <c r="D76" s="158">
        <v>17.48</v>
      </c>
      <c r="E76" s="116"/>
    </row>
    <row r="77" spans="1:5" ht="39">
      <c r="A77" s="11" t="s">
        <v>160</v>
      </c>
      <c r="B77" s="7" t="s">
        <v>94</v>
      </c>
      <c r="C77" s="159">
        <v>-110</v>
      </c>
      <c r="D77" s="159">
        <v>-104</v>
      </c>
      <c r="E77" s="114">
        <f>C77/D77*100</f>
        <v>105.76923076923077</v>
      </c>
    </row>
    <row r="78" spans="1:5" ht="39">
      <c r="A78" s="11" t="s">
        <v>95</v>
      </c>
      <c r="B78" s="7" t="s">
        <v>60</v>
      </c>
      <c r="C78" s="158">
        <v>0</v>
      </c>
      <c r="D78" s="158">
        <v>0</v>
      </c>
      <c r="E78" s="116"/>
    </row>
    <row r="79" spans="1:5" ht="39">
      <c r="A79" s="11" t="s">
        <v>96</v>
      </c>
      <c r="B79" s="22" t="s">
        <v>60</v>
      </c>
      <c r="C79" s="160">
        <v>100</v>
      </c>
      <c r="D79" s="160">
        <v>100</v>
      </c>
      <c r="E79" s="117"/>
    </row>
    <row r="80" spans="1:5" ht="18.75">
      <c r="A80" s="200" t="s">
        <v>31</v>
      </c>
      <c r="B80" s="201"/>
      <c r="C80" s="201"/>
      <c r="D80" s="201"/>
      <c r="E80" s="202"/>
    </row>
    <row r="81" spans="1:5" ht="19.5">
      <c r="A81" s="76" t="s">
        <v>105</v>
      </c>
      <c r="B81" s="4" t="s">
        <v>106</v>
      </c>
      <c r="C81" s="161">
        <v>15.69</v>
      </c>
      <c r="D81" s="161">
        <v>15.72</v>
      </c>
      <c r="E81" s="114">
        <f>C81/D81*100</f>
        <v>99.809160305343497</v>
      </c>
    </row>
    <row r="82" spans="1:5" ht="19.5">
      <c r="A82" s="3" t="s">
        <v>97</v>
      </c>
      <c r="B82" s="12" t="s">
        <v>86</v>
      </c>
      <c r="C82" s="162"/>
      <c r="D82" s="162"/>
      <c r="E82" s="114"/>
    </row>
    <row r="83" spans="1:5" ht="19.5">
      <c r="A83" s="9" t="s">
        <v>98</v>
      </c>
      <c r="B83" s="7" t="s">
        <v>86</v>
      </c>
      <c r="C83" s="132">
        <v>3.9990000000000001</v>
      </c>
      <c r="D83" s="132">
        <v>4</v>
      </c>
      <c r="E83" s="114">
        <f>C83/D83*100</f>
        <v>99.975000000000009</v>
      </c>
    </row>
    <row r="84" spans="1:5" ht="18.75">
      <c r="A84" s="25" t="s">
        <v>99</v>
      </c>
      <c r="B84" s="7" t="s">
        <v>86</v>
      </c>
      <c r="C84" s="132">
        <v>3.6989999999999998</v>
      </c>
      <c r="D84" s="132">
        <v>3.7</v>
      </c>
      <c r="E84" s="114">
        <f>C84/D84*100</f>
        <v>99.972972972972968</v>
      </c>
    </row>
    <row r="85" spans="1:5" ht="19.5">
      <c r="A85" s="9" t="s">
        <v>100</v>
      </c>
      <c r="B85" s="7" t="s">
        <v>86</v>
      </c>
      <c r="C85" s="132">
        <v>0.376</v>
      </c>
      <c r="D85" s="132">
        <v>0.38</v>
      </c>
      <c r="E85" s="114">
        <f>C85/D85*100</f>
        <v>98.94736842105263</v>
      </c>
    </row>
    <row r="86" spans="1:5" ht="19.5">
      <c r="A86" s="9" t="s">
        <v>101</v>
      </c>
      <c r="B86" s="7" t="s">
        <v>86</v>
      </c>
      <c r="C86" s="132">
        <f>C81-C83-C85</f>
        <v>11.315</v>
      </c>
      <c r="D86" s="132">
        <v>11.34</v>
      </c>
      <c r="E86" s="114">
        <f>C86/D86*100</f>
        <v>99.779541446208114</v>
      </c>
    </row>
    <row r="87" spans="1:5" ht="18.75">
      <c r="A87" s="64" t="s">
        <v>102</v>
      </c>
      <c r="B87" s="70" t="s">
        <v>86</v>
      </c>
      <c r="C87" s="132">
        <v>2.38</v>
      </c>
      <c r="D87" s="132">
        <v>2.38</v>
      </c>
      <c r="E87" s="114">
        <f>C87/D87*100</f>
        <v>100</v>
      </c>
    </row>
    <row r="88" spans="1:5" ht="58.5">
      <c r="A88" s="9" t="s">
        <v>103</v>
      </c>
      <c r="B88" s="7" t="s">
        <v>60</v>
      </c>
      <c r="C88" s="158">
        <v>11.1</v>
      </c>
      <c r="D88" s="158">
        <v>11.1</v>
      </c>
      <c r="E88" s="116"/>
    </row>
    <row r="89" spans="1:5" ht="37.5">
      <c r="A89" s="64" t="s">
        <v>185</v>
      </c>
      <c r="B89" s="7" t="s">
        <v>60</v>
      </c>
      <c r="C89" s="158">
        <v>0.68</v>
      </c>
      <c r="D89" s="158">
        <v>0.68</v>
      </c>
      <c r="E89" s="116"/>
    </row>
    <row r="90" spans="1:5" ht="37.5">
      <c r="A90" s="64" t="s">
        <v>22</v>
      </c>
      <c r="B90" s="7" t="s">
        <v>60</v>
      </c>
      <c r="C90" s="158">
        <v>0.68</v>
      </c>
      <c r="D90" s="158">
        <v>0.68</v>
      </c>
      <c r="E90" s="116"/>
    </row>
    <row r="91" spans="1:5" ht="18.75">
      <c r="A91" s="64" t="s">
        <v>2</v>
      </c>
      <c r="B91" s="7" t="s">
        <v>60</v>
      </c>
      <c r="C91" s="158">
        <v>0</v>
      </c>
      <c r="D91" s="158">
        <v>0</v>
      </c>
      <c r="E91" s="116"/>
    </row>
    <row r="92" spans="1:5" ht="18.75">
      <c r="A92" s="25" t="s">
        <v>3</v>
      </c>
      <c r="B92" s="7" t="s">
        <v>60</v>
      </c>
      <c r="C92" s="158">
        <v>0</v>
      </c>
      <c r="D92" s="158">
        <v>0</v>
      </c>
      <c r="E92" s="116"/>
    </row>
    <row r="93" spans="1:5" ht="18.75">
      <c r="A93" s="75" t="s">
        <v>144</v>
      </c>
      <c r="B93" s="7" t="s">
        <v>60</v>
      </c>
      <c r="C93" s="158">
        <v>0</v>
      </c>
      <c r="D93" s="158">
        <v>0</v>
      </c>
      <c r="E93" s="116"/>
    </row>
    <row r="94" spans="1:5" ht="18.75">
      <c r="A94" s="75" t="s">
        <v>145</v>
      </c>
      <c r="B94" s="7" t="s">
        <v>60</v>
      </c>
      <c r="C94" s="158">
        <v>0</v>
      </c>
      <c r="D94" s="158">
        <v>0</v>
      </c>
      <c r="E94" s="116"/>
    </row>
    <row r="95" spans="1:5" ht="37.5">
      <c r="A95" s="64" t="s">
        <v>4</v>
      </c>
      <c r="B95" s="7" t="s">
        <v>60</v>
      </c>
      <c r="C95" s="158">
        <v>0</v>
      </c>
      <c r="D95" s="158">
        <v>0</v>
      </c>
      <c r="E95" s="116"/>
    </row>
    <row r="96" spans="1:5" ht="56.25">
      <c r="A96" s="64" t="s">
        <v>5</v>
      </c>
      <c r="B96" s="7" t="s">
        <v>60</v>
      </c>
      <c r="C96" s="158">
        <v>0.38</v>
      </c>
      <c r="D96" s="158">
        <v>0.38</v>
      </c>
      <c r="E96" s="116"/>
    </row>
    <row r="97" spans="1:5" ht="18.75">
      <c r="A97" s="75" t="s">
        <v>41</v>
      </c>
      <c r="B97" s="7" t="s">
        <v>60</v>
      </c>
      <c r="C97" s="158">
        <v>3.33</v>
      </c>
      <c r="D97" s="158">
        <v>3.33</v>
      </c>
      <c r="E97" s="116"/>
    </row>
    <row r="98" spans="1:5" ht="37.5">
      <c r="A98" s="25" t="s">
        <v>6</v>
      </c>
      <c r="B98" s="6" t="s">
        <v>60</v>
      </c>
      <c r="C98" s="158">
        <v>5.16</v>
      </c>
      <c r="D98" s="158">
        <v>5.16</v>
      </c>
      <c r="E98" s="116"/>
    </row>
    <row r="99" spans="1:5" ht="18.75">
      <c r="A99" s="25" t="s">
        <v>40</v>
      </c>
      <c r="B99" s="6" t="s">
        <v>60</v>
      </c>
      <c r="C99" s="162">
        <v>0.75</v>
      </c>
      <c r="D99" s="162">
        <v>0.75</v>
      </c>
      <c r="E99" s="116"/>
    </row>
    <row r="100" spans="1:5" ht="18.75">
      <c r="A100" s="25" t="s">
        <v>42</v>
      </c>
      <c r="B100" s="6" t="s">
        <v>60</v>
      </c>
      <c r="C100" s="162">
        <v>0</v>
      </c>
      <c r="D100" s="162">
        <v>0</v>
      </c>
      <c r="E100" s="116"/>
    </row>
    <row r="101" spans="1:5" ht="18.75">
      <c r="A101" s="75" t="s">
        <v>149</v>
      </c>
      <c r="B101" s="6" t="s">
        <v>60</v>
      </c>
      <c r="C101" s="162">
        <v>0.8</v>
      </c>
      <c r="D101" s="162">
        <v>0.8</v>
      </c>
      <c r="E101" s="116"/>
    </row>
    <row r="102" spans="1:5" ht="75">
      <c r="A102" s="71" t="s">
        <v>161</v>
      </c>
      <c r="B102" s="22" t="s">
        <v>60</v>
      </c>
      <c r="C102" s="162">
        <v>8.15</v>
      </c>
      <c r="D102" s="162">
        <v>8.15</v>
      </c>
      <c r="E102" s="116"/>
    </row>
    <row r="103" spans="1:5" ht="18.75">
      <c r="A103" s="200" t="s">
        <v>104</v>
      </c>
      <c r="B103" s="201"/>
      <c r="C103" s="201"/>
      <c r="D103" s="201"/>
      <c r="E103" s="202"/>
    </row>
    <row r="104" spans="1:5" ht="19.5">
      <c r="A104" s="9" t="s">
        <v>107</v>
      </c>
      <c r="B104" s="7" t="s">
        <v>106</v>
      </c>
      <c r="C104" s="123">
        <v>2.4268999999999998</v>
      </c>
      <c r="D104" s="123">
        <v>2.4900000000000002</v>
      </c>
      <c r="E104" s="115">
        <f>C104/D104*100</f>
        <v>97.465863453815246</v>
      </c>
    </row>
    <row r="105" spans="1:5" ht="19.5">
      <c r="A105" s="3" t="s">
        <v>108</v>
      </c>
      <c r="B105" s="28"/>
      <c r="C105" s="165"/>
      <c r="D105" s="164"/>
      <c r="E105" s="115"/>
    </row>
    <row r="106" spans="1:5" ht="37.5">
      <c r="A106" s="64" t="s">
        <v>185</v>
      </c>
      <c r="B106" s="6" t="s">
        <v>106</v>
      </c>
      <c r="C106" s="123">
        <v>0.21079999999999999</v>
      </c>
      <c r="D106" s="123">
        <v>0.28000000000000003</v>
      </c>
      <c r="E106" s="115">
        <f t="shared" ref="E106:E127" si="1">C106/D106*100</f>
        <v>75.285714285714278</v>
      </c>
    </row>
    <row r="107" spans="1:5" ht="37.5">
      <c r="A107" s="64" t="s">
        <v>22</v>
      </c>
      <c r="B107" s="6" t="s">
        <v>106</v>
      </c>
      <c r="C107" s="123">
        <v>0.1782</v>
      </c>
      <c r="D107" s="123">
        <v>0.26</v>
      </c>
      <c r="E107" s="115">
        <f>C107/D107*100</f>
        <v>68.538461538461533</v>
      </c>
    </row>
    <row r="108" spans="1:5" ht="18.75">
      <c r="A108" s="64" t="s">
        <v>2</v>
      </c>
      <c r="B108" s="7" t="s">
        <v>106</v>
      </c>
      <c r="C108" s="132">
        <v>3.2599999999999997E-2</v>
      </c>
      <c r="D108" s="132">
        <v>0.03</v>
      </c>
      <c r="E108" s="115">
        <f t="shared" si="1"/>
        <v>108.66666666666667</v>
      </c>
    </row>
    <row r="109" spans="1:5" ht="18.75">
      <c r="A109" s="25" t="s">
        <v>3</v>
      </c>
      <c r="B109" s="7" t="s">
        <v>106</v>
      </c>
      <c r="C109" s="132">
        <v>0</v>
      </c>
      <c r="D109" s="132">
        <v>0</v>
      </c>
      <c r="E109" s="115">
        <v>0</v>
      </c>
    </row>
    <row r="110" spans="1:5" ht="18.75">
      <c r="A110" s="75" t="s">
        <v>144</v>
      </c>
      <c r="B110" s="7" t="s">
        <v>106</v>
      </c>
      <c r="C110" s="132">
        <v>0</v>
      </c>
      <c r="D110" s="132">
        <v>0</v>
      </c>
      <c r="E110" s="115">
        <v>0</v>
      </c>
    </row>
    <row r="111" spans="1:5" ht="18.75">
      <c r="A111" s="75" t="s">
        <v>145</v>
      </c>
      <c r="B111" s="7" t="s">
        <v>106</v>
      </c>
      <c r="C111" s="132">
        <v>0.25600000000000001</v>
      </c>
      <c r="D111" s="132">
        <v>0.26</v>
      </c>
      <c r="E111" s="115">
        <f t="shared" si="1"/>
        <v>98.461538461538453</v>
      </c>
    </row>
    <row r="112" spans="1:5" ht="37.5">
      <c r="A112" s="64" t="s">
        <v>4</v>
      </c>
      <c r="B112" s="7" t="s">
        <v>106</v>
      </c>
      <c r="C112" s="165">
        <v>4.9399999999999999E-2</v>
      </c>
      <c r="D112" s="165">
        <v>0.05</v>
      </c>
      <c r="E112" s="115">
        <f t="shared" si="1"/>
        <v>98.8</v>
      </c>
    </row>
    <row r="113" spans="1:5" ht="56.25">
      <c r="A113" s="64" t="s">
        <v>5</v>
      </c>
      <c r="B113" s="7" t="s">
        <v>106</v>
      </c>
      <c r="C113" s="165">
        <v>0</v>
      </c>
      <c r="D113" s="165">
        <v>0</v>
      </c>
      <c r="E113" s="115">
        <v>0</v>
      </c>
    </row>
    <row r="114" spans="1:5" ht="18.75">
      <c r="A114" s="75" t="s">
        <v>41</v>
      </c>
      <c r="B114" s="7" t="s">
        <v>106</v>
      </c>
      <c r="C114" s="165">
        <v>0</v>
      </c>
      <c r="D114" s="165">
        <v>0</v>
      </c>
      <c r="E114" s="115">
        <v>0</v>
      </c>
    </row>
    <row r="115" spans="1:5" ht="37.5">
      <c r="A115" s="25" t="s">
        <v>6</v>
      </c>
      <c r="B115" s="7" t="s">
        <v>106</v>
      </c>
      <c r="C115" s="165">
        <v>7.0000000000000001E-3</v>
      </c>
      <c r="D115" s="165">
        <v>0.01</v>
      </c>
      <c r="E115" s="115">
        <f t="shared" si="1"/>
        <v>70</v>
      </c>
    </row>
    <row r="116" spans="1:5" ht="18.75">
      <c r="A116" s="25" t="s">
        <v>40</v>
      </c>
      <c r="B116" s="7" t="s">
        <v>106</v>
      </c>
      <c r="C116" s="165">
        <v>0.01</v>
      </c>
      <c r="D116" s="165">
        <v>0.05</v>
      </c>
      <c r="E116" s="115">
        <f t="shared" si="1"/>
        <v>20</v>
      </c>
    </row>
    <row r="117" spans="1:5" ht="18.75">
      <c r="A117" s="25" t="s">
        <v>42</v>
      </c>
      <c r="B117" s="7" t="s">
        <v>106</v>
      </c>
      <c r="C117" s="165">
        <v>0</v>
      </c>
      <c r="D117" s="165">
        <v>0</v>
      </c>
      <c r="E117" s="115">
        <v>0</v>
      </c>
    </row>
    <row r="118" spans="1:5" ht="37.5">
      <c r="A118" s="25" t="s">
        <v>143</v>
      </c>
      <c r="B118" s="7" t="s">
        <v>106</v>
      </c>
      <c r="C118" s="165">
        <v>0.30940000000000001</v>
      </c>
      <c r="D118" s="165">
        <v>0.32</v>
      </c>
      <c r="E118" s="115">
        <f t="shared" si="1"/>
        <v>96.6875</v>
      </c>
    </row>
    <row r="119" spans="1:5" ht="18.75">
      <c r="A119" s="8" t="s">
        <v>146</v>
      </c>
      <c r="B119" s="7" t="s">
        <v>106</v>
      </c>
      <c r="C119" s="165">
        <v>0.98929999999999996</v>
      </c>
      <c r="D119" s="165">
        <v>1</v>
      </c>
      <c r="E119" s="115">
        <f t="shared" si="1"/>
        <v>98.929999999999993</v>
      </c>
    </row>
    <row r="120" spans="1:5" ht="18.75">
      <c r="A120" s="8" t="s">
        <v>147</v>
      </c>
      <c r="B120" s="7" t="s">
        <v>106</v>
      </c>
      <c r="C120" s="165">
        <v>0.37830000000000003</v>
      </c>
      <c r="D120" s="165">
        <v>0.4</v>
      </c>
      <c r="E120" s="115">
        <f t="shared" si="1"/>
        <v>94.575000000000003</v>
      </c>
    </row>
    <row r="121" spans="1:5" ht="18.75">
      <c r="A121" s="8" t="s">
        <v>149</v>
      </c>
      <c r="B121" s="6" t="s">
        <v>106</v>
      </c>
      <c r="C121" s="165">
        <v>0.2137</v>
      </c>
      <c r="D121" s="165">
        <v>0.13</v>
      </c>
      <c r="E121" s="115">
        <f t="shared" si="1"/>
        <v>164.38461538461539</v>
      </c>
    </row>
    <row r="122" spans="1:5" ht="75">
      <c r="A122" s="49" t="s">
        <v>159</v>
      </c>
      <c r="B122" s="6" t="s">
        <v>106</v>
      </c>
      <c r="C122" s="165">
        <v>0.38119999999999998</v>
      </c>
      <c r="D122" s="165">
        <v>1.78</v>
      </c>
      <c r="E122" s="115">
        <f t="shared" si="1"/>
        <v>21.415730337078649</v>
      </c>
    </row>
    <row r="123" spans="1:5" ht="18.75">
      <c r="A123" s="50" t="s">
        <v>148</v>
      </c>
      <c r="B123" s="28"/>
      <c r="C123" s="164"/>
      <c r="D123" s="164"/>
      <c r="E123" s="115"/>
    </row>
    <row r="124" spans="1:5" ht="37.5">
      <c r="A124" s="25" t="s">
        <v>187</v>
      </c>
      <c r="B124" s="7" t="s">
        <v>106</v>
      </c>
      <c r="C124" s="165">
        <v>7.1800000000000003E-2</v>
      </c>
      <c r="D124" s="165">
        <v>0.06</v>
      </c>
      <c r="E124" s="115">
        <f t="shared" si="1"/>
        <v>119.66666666666667</v>
      </c>
    </row>
    <row r="125" spans="1:5" ht="18.75">
      <c r="A125" s="8" t="s">
        <v>43</v>
      </c>
      <c r="B125" s="7" t="s">
        <v>106</v>
      </c>
      <c r="C125" s="165"/>
      <c r="D125" s="165">
        <v>0.06</v>
      </c>
      <c r="E125" s="115">
        <f t="shared" si="1"/>
        <v>0</v>
      </c>
    </row>
    <row r="126" spans="1:5" ht="18.75">
      <c r="A126" s="51" t="s">
        <v>167</v>
      </c>
      <c r="B126" s="7" t="s">
        <v>106</v>
      </c>
      <c r="C126" s="164"/>
      <c r="D126" s="164"/>
      <c r="E126" s="115"/>
    </row>
    <row r="127" spans="1:5" ht="18.75">
      <c r="A127" s="8" t="s">
        <v>150</v>
      </c>
      <c r="B127" s="6" t="s">
        <v>86</v>
      </c>
      <c r="C127" s="165">
        <v>0.30940000000000001</v>
      </c>
      <c r="D127" s="165">
        <v>0.32</v>
      </c>
      <c r="E127" s="115">
        <f t="shared" si="1"/>
        <v>96.6875</v>
      </c>
    </row>
    <row r="128" spans="1:5" ht="39">
      <c r="A128" s="74" t="s">
        <v>109</v>
      </c>
      <c r="B128" s="6" t="s">
        <v>60</v>
      </c>
      <c r="C128" s="132">
        <v>2.5</v>
      </c>
      <c r="D128" s="132">
        <v>2.2000000000000002</v>
      </c>
      <c r="E128" s="136"/>
    </row>
    <row r="129" spans="1:5" ht="19.5">
      <c r="A129" s="9" t="s">
        <v>110</v>
      </c>
      <c r="B129" s="7" t="s">
        <v>64</v>
      </c>
      <c r="C129" s="191"/>
      <c r="D129" s="132">
        <v>12154.44</v>
      </c>
      <c r="E129" s="115">
        <f>C129/D129*100</f>
        <v>0</v>
      </c>
    </row>
    <row r="130" spans="1:5" ht="39">
      <c r="A130" s="9" t="s">
        <v>111</v>
      </c>
      <c r="B130" s="7" t="s">
        <v>64</v>
      </c>
      <c r="C130" s="132">
        <v>31901.9</v>
      </c>
      <c r="D130" s="132">
        <v>30462.5</v>
      </c>
      <c r="E130" s="115">
        <f t="shared" ref="E130:E147" si="2">C130/D130*100</f>
        <v>104.7251538777185</v>
      </c>
    </row>
    <row r="131" spans="1:5" ht="19.5">
      <c r="A131" s="3" t="s">
        <v>108</v>
      </c>
      <c r="B131" s="28"/>
      <c r="C131" s="166"/>
      <c r="D131" s="165"/>
      <c r="E131" s="115"/>
    </row>
    <row r="132" spans="1:5" ht="37.5">
      <c r="A132" s="64" t="s">
        <v>1</v>
      </c>
      <c r="B132" s="6" t="s">
        <v>64</v>
      </c>
      <c r="C132" s="123">
        <v>23494.6</v>
      </c>
      <c r="D132" s="132">
        <v>20512.5</v>
      </c>
      <c r="E132" s="115">
        <f t="shared" si="2"/>
        <v>114.53796465569775</v>
      </c>
    </row>
    <row r="133" spans="1:5" ht="37.5">
      <c r="A133" s="64" t="s">
        <v>22</v>
      </c>
      <c r="B133" s="6" t="s">
        <v>64</v>
      </c>
      <c r="C133" s="123">
        <v>22857.7</v>
      </c>
      <c r="D133" s="123">
        <v>18621.599999999999</v>
      </c>
      <c r="E133" s="115">
        <f t="shared" si="2"/>
        <v>122.74831378614084</v>
      </c>
    </row>
    <row r="134" spans="1:5" ht="18.75">
      <c r="A134" s="64" t="s">
        <v>2</v>
      </c>
      <c r="B134" s="7" t="s">
        <v>64</v>
      </c>
      <c r="C134" s="132">
        <v>28846.1</v>
      </c>
      <c r="D134" s="123">
        <v>33130.6</v>
      </c>
      <c r="E134" s="115">
        <f t="shared" si="2"/>
        <v>87.067846643284454</v>
      </c>
    </row>
    <row r="135" spans="1:5" ht="18.75">
      <c r="A135" s="25" t="s">
        <v>3</v>
      </c>
      <c r="B135" s="7" t="s">
        <v>64</v>
      </c>
      <c r="C135" s="132">
        <v>0</v>
      </c>
      <c r="D135" s="132">
        <v>0</v>
      </c>
      <c r="E135" s="115">
        <v>0</v>
      </c>
    </row>
    <row r="136" spans="1:5" ht="18.75">
      <c r="A136" s="75" t="s">
        <v>144</v>
      </c>
      <c r="B136" s="7" t="s">
        <v>64</v>
      </c>
      <c r="C136" s="132">
        <v>49741.3</v>
      </c>
      <c r="D136" s="132">
        <v>46208.6</v>
      </c>
      <c r="E136" s="115">
        <v>0</v>
      </c>
    </row>
    <row r="137" spans="1:5" ht="18.75">
      <c r="A137" s="75" t="s">
        <v>145</v>
      </c>
      <c r="B137" s="7" t="s">
        <v>64</v>
      </c>
      <c r="C137" s="132">
        <v>43426.3</v>
      </c>
      <c r="D137" s="132">
        <v>47354.2</v>
      </c>
      <c r="E137" s="115">
        <f t="shared" si="2"/>
        <v>91.705276406316656</v>
      </c>
    </row>
    <row r="138" spans="1:5" ht="37.5">
      <c r="A138" s="64" t="s">
        <v>4</v>
      </c>
      <c r="B138" s="7" t="s">
        <v>64</v>
      </c>
      <c r="C138" s="132">
        <v>43806.5</v>
      </c>
      <c r="D138" s="132">
        <v>42420</v>
      </c>
      <c r="E138" s="115">
        <f t="shared" si="2"/>
        <v>103.26850542197077</v>
      </c>
    </row>
    <row r="139" spans="1:5" ht="56.25">
      <c r="A139" s="64" t="s">
        <v>5</v>
      </c>
      <c r="B139" s="7" t="s">
        <v>64</v>
      </c>
      <c r="C139" s="132">
        <v>0</v>
      </c>
      <c r="D139" s="132">
        <v>0</v>
      </c>
      <c r="E139" s="115">
        <v>0</v>
      </c>
    </row>
    <row r="140" spans="1:5" ht="18.75">
      <c r="A140" s="75" t="s">
        <v>41</v>
      </c>
      <c r="B140" s="7" t="s">
        <v>64</v>
      </c>
      <c r="C140" s="132">
        <v>0</v>
      </c>
      <c r="D140" s="132">
        <v>0</v>
      </c>
      <c r="E140" s="115">
        <v>0</v>
      </c>
    </row>
    <row r="141" spans="1:5" ht="37.5">
      <c r="A141" s="25" t="s">
        <v>6</v>
      </c>
      <c r="B141" s="7" t="s">
        <v>64</v>
      </c>
      <c r="C141" s="132">
        <v>21957.1</v>
      </c>
      <c r="D141" s="132">
        <v>19227.8</v>
      </c>
      <c r="E141" s="115">
        <f t="shared" si="2"/>
        <v>114.19455163877304</v>
      </c>
    </row>
    <row r="142" spans="1:5" ht="18.75">
      <c r="A142" s="25" t="s">
        <v>40</v>
      </c>
      <c r="B142" s="7" t="s">
        <v>64</v>
      </c>
      <c r="C142" s="132">
        <v>19766.5</v>
      </c>
      <c r="D142" s="132">
        <v>18524.3</v>
      </c>
      <c r="E142" s="115">
        <f t="shared" si="2"/>
        <v>106.70578645346922</v>
      </c>
    </row>
    <row r="143" spans="1:5" ht="18.75">
      <c r="A143" s="25" t="s">
        <v>42</v>
      </c>
      <c r="B143" s="7" t="s">
        <v>64</v>
      </c>
      <c r="C143" s="132">
        <v>27664.9</v>
      </c>
      <c r="D143" s="132">
        <v>29518.5</v>
      </c>
      <c r="E143" s="115">
        <v>0</v>
      </c>
    </row>
    <row r="144" spans="1:5" ht="37.5">
      <c r="A144" s="25" t="s">
        <v>143</v>
      </c>
      <c r="B144" s="7" t="s">
        <v>64</v>
      </c>
      <c r="C144" s="132">
        <v>42597.1</v>
      </c>
      <c r="D144" s="132">
        <v>37979.300000000003</v>
      </c>
      <c r="E144" s="115">
        <f t="shared" si="2"/>
        <v>112.15872857056341</v>
      </c>
    </row>
    <row r="145" spans="1:5" ht="18.75">
      <c r="A145" s="8" t="s">
        <v>146</v>
      </c>
      <c r="B145" s="7" t="s">
        <v>64</v>
      </c>
      <c r="C145" s="132">
        <v>26258.2</v>
      </c>
      <c r="D145" s="132">
        <v>25182.400000000001</v>
      </c>
      <c r="E145" s="115">
        <f t="shared" si="2"/>
        <v>104.27203125992757</v>
      </c>
    </row>
    <row r="146" spans="1:5" ht="18.75">
      <c r="A146" s="8" t="s">
        <v>147</v>
      </c>
      <c r="B146" s="7" t="s">
        <v>64</v>
      </c>
      <c r="C146" s="132">
        <v>30136.799999999999</v>
      </c>
      <c r="D146" s="132">
        <v>29302.6</v>
      </c>
      <c r="E146" s="115">
        <f t="shared" si="2"/>
        <v>102.84684635493096</v>
      </c>
    </row>
    <row r="147" spans="1:5" ht="18.75">
      <c r="A147" s="8" t="s">
        <v>149</v>
      </c>
      <c r="B147" s="7" t="s">
        <v>64</v>
      </c>
      <c r="C147" s="132">
        <v>32568.2</v>
      </c>
      <c r="D147" s="132">
        <v>31757.200000000001</v>
      </c>
      <c r="E147" s="115">
        <f t="shared" si="2"/>
        <v>102.55375159019057</v>
      </c>
    </row>
    <row r="148" spans="1:5" ht="75">
      <c r="A148" s="49" t="s">
        <v>159</v>
      </c>
      <c r="B148" s="7" t="s">
        <v>64</v>
      </c>
      <c r="C148" s="166"/>
      <c r="D148" s="132"/>
      <c r="E148" s="112"/>
    </row>
    <row r="149" spans="1:5" ht="18.75">
      <c r="A149" s="50" t="s">
        <v>148</v>
      </c>
      <c r="B149" s="7" t="s">
        <v>64</v>
      </c>
      <c r="C149" s="166"/>
      <c r="D149" s="132"/>
      <c r="E149" s="112"/>
    </row>
    <row r="150" spans="1:5" ht="37.5">
      <c r="A150" s="25" t="s">
        <v>187</v>
      </c>
      <c r="B150" s="7" t="s">
        <v>64</v>
      </c>
      <c r="C150" s="132">
        <v>39201.9</v>
      </c>
      <c r="D150" s="132">
        <v>37714</v>
      </c>
      <c r="E150" s="115">
        <f t="shared" ref="E150:E158" si="3">C150/D150*100</f>
        <v>103.94521928196426</v>
      </c>
    </row>
    <row r="151" spans="1:5" ht="18.75">
      <c r="A151" s="8" t="s">
        <v>43</v>
      </c>
      <c r="B151" s="7" t="s">
        <v>64</v>
      </c>
      <c r="C151" s="132"/>
      <c r="D151" s="132"/>
      <c r="E151" s="115"/>
    </row>
    <row r="152" spans="1:5" ht="18.75">
      <c r="A152" s="51" t="s">
        <v>167</v>
      </c>
      <c r="B152" s="7" t="s">
        <v>64</v>
      </c>
      <c r="C152" s="166"/>
      <c r="D152" s="132"/>
      <c r="E152" s="112"/>
    </row>
    <row r="153" spans="1:5" ht="18.75">
      <c r="A153" s="8" t="s">
        <v>150</v>
      </c>
      <c r="B153" s="7" t="s">
        <v>64</v>
      </c>
      <c r="C153" s="132">
        <v>42597.1</v>
      </c>
      <c r="D153" s="132">
        <v>37979.300000000003</v>
      </c>
      <c r="E153" s="115">
        <f t="shared" si="3"/>
        <v>112.15872857056341</v>
      </c>
    </row>
    <row r="154" spans="1:5" ht="19.5">
      <c r="A154" s="27" t="s">
        <v>112</v>
      </c>
      <c r="B154" s="7" t="s">
        <v>54</v>
      </c>
      <c r="C154" s="132">
        <v>1.76</v>
      </c>
      <c r="D154" s="132">
        <v>1.17</v>
      </c>
      <c r="E154" s="115">
        <f t="shared" si="3"/>
        <v>150.42735042735046</v>
      </c>
    </row>
    <row r="155" spans="1:5" ht="19.5">
      <c r="A155" s="29" t="s">
        <v>113</v>
      </c>
      <c r="B155" s="7" t="s">
        <v>54</v>
      </c>
      <c r="C155" s="132">
        <v>232.27</v>
      </c>
      <c r="D155" s="162">
        <v>220.15</v>
      </c>
      <c r="E155" s="115">
        <f t="shared" si="3"/>
        <v>105.50533727004317</v>
      </c>
    </row>
    <row r="156" spans="1:5" ht="39">
      <c r="A156" s="11" t="s">
        <v>162</v>
      </c>
      <c r="B156" s="7" t="s">
        <v>64</v>
      </c>
      <c r="C156" s="132">
        <v>10698</v>
      </c>
      <c r="D156" s="132">
        <v>9825</v>
      </c>
      <c r="E156" s="115">
        <f>C156/D156*100</f>
        <v>108.88549618320612</v>
      </c>
    </row>
    <row r="157" spans="1:5" ht="58.5">
      <c r="A157" s="9" t="s">
        <v>114</v>
      </c>
      <c r="B157" s="7" t="s">
        <v>115</v>
      </c>
      <c r="C157" s="158"/>
      <c r="D157" s="158"/>
      <c r="E157" s="192"/>
    </row>
    <row r="158" spans="1:5" ht="39">
      <c r="A158" s="9" t="s">
        <v>116</v>
      </c>
      <c r="B158" s="7" t="s">
        <v>86</v>
      </c>
      <c r="C158" s="132">
        <v>5.53</v>
      </c>
      <c r="D158" s="132">
        <v>5.53</v>
      </c>
      <c r="E158" s="115">
        <f t="shared" si="3"/>
        <v>100</v>
      </c>
    </row>
    <row r="159" spans="1:5" ht="39">
      <c r="A159" s="9" t="s">
        <v>117</v>
      </c>
      <c r="B159" s="7" t="s">
        <v>60</v>
      </c>
      <c r="C159" s="132">
        <v>35.17</v>
      </c>
      <c r="D159" s="132">
        <v>35.17</v>
      </c>
      <c r="E159" s="113"/>
    </row>
    <row r="160" spans="1:5" ht="19.5">
      <c r="A160" s="9" t="s">
        <v>118</v>
      </c>
      <c r="B160" s="22" t="s">
        <v>120</v>
      </c>
      <c r="C160" s="132">
        <v>0</v>
      </c>
      <c r="D160" s="132">
        <v>0</v>
      </c>
      <c r="E160" s="115">
        <v>0</v>
      </c>
    </row>
    <row r="161" spans="1:5" ht="18.75">
      <c r="A161" s="30" t="s">
        <v>119</v>
      </c>
      <c r="B161" s="22" t="s">
        <v>120</v>
      </c>
      <c r="C161" s="163">
        <v>0</v>
      </c>
      <c r="D161" s="163">
        <v>0</v>
      </c>
      <c r="E161" s="125">
        <v>0</v>
      </c>
    </row>
    <row r="162" spans="1:5" ht="18.75">
      <c r="A162" s="52"/>
      <c r="B162" s="53"/>
      <c r="C162" s="54"/>
      <c r="D162" s="54"/>
      <c r="E162" s="55"/>
    </row>
    <row r="163" spans="1:5" ht="39.75" customHeight="1">
      <c r="A163" s="199" t="s">
        <v>168</v>
      </c>
      <c r="B163" s="199"/>
      <c r="C163" s="199"/>
      <c r="D163" s="199"/>
      <c r="E163" s="199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Normal="75" zoomScaleSheetLayoutView="100" workbookViewId="0">
      <pane xSplit="4" ySplit="6" topLeftCell="E13" activePane="bottomRight" state="frozen"/>
      <selection pane="topRight" activeCell="E1" sqref="E1"/>
      <selection pane="bottomLeft" activeCell="A7" sqref="A7"/>
      <selection pane="bottomRight" activeCell="K12" sqref="K12"/>
    </sheetView>
  </sheetViews>
  <sheetFormatPr defaultColWidth="9.140625" defaultRowHeight="15.75"/>
  <cols>
    <col min="1" max="1" width="3.140625" style="77" customWidth="1"/>
    <col min="2" max="2" width="3.28515625" style="77" customWidth="1"/>
    <col min="3" max="3" width="9.140625" style="77"/>
    <col min="4" max="4" width="26.28515625" style="77" customWidth="1"/>
    <col min="5" max="5" width="15.7109375" style="78" customWidth="1"/>
    <col min="6" max="6" width="11" style="78" customWidth="1"/>
    <col min="7" max="7" width="15.5703125" style="78" customWidth="1"/>
    <col min="8" max="8" width="11.85546875" style="78" customWidth="1"/>
    <col min="9" max="9" width="18" style="78" customWidth="1"/>
    <col min="10" max="10" width="11.42578125" style="78" customWidth="1"/>
    <col min="11" max="11" width="13.28515625" style="78" customWidth="1"/>
    <col min="12" max="16384" width="9.140625" style="78"/>
  </cols>
  <sheetData>
    <row r="1" spans="1:22" hidden="1">
      <c r="F1" s="207" t="s">
        <v>121</v>
      </c>
      <c r="G1" s="207"/>
      <c r="H1" s="207"/>
      <c r="I1" s="207"/>
      <c r="J1" s="207"/>
      <c r="K1" s="207"/>
    </row>
    <row r="2" spans="1:22" hidden="1"/>
    <row r="3" spans="1:22" ht="20.25">
      <c r="A3" s="208" t="s">
        <v>152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22.15" customHeight="1">
      <c r="A4" s="209" t="s">
        <v>219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>
      <c r="A5" s="80"/>
      <c r="B5" s="80"/>
      <c r="C5" s="80"/>
      <c r="D5" s="80"/>
      <c r="E5" s="79"/>
      <c r="F5" s="79"/>
      <c r="G5" s="79"/>
      <c r="H5" s="81"/>
      <c r="I5" s="79"/>
      <c r="J5" s="210" t="s">
        <v>153</v>
      </c>
      <c r="K5" s="21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105" customFormat="1" ht="96" customHeight="1">
      <c r="A6" s="223"/>
      <c r="B6" s="223"/>
      <c r="C6" s="223"/>
      <c r="D6" s="223"/>
      <c r="E6" s="103" t="s">
        <v>122</v>
      </c>
      <c r="F6" s="103" t="s">
        <v>123</v>
      </c>
      <c r="G6" s="103" t="s">
        <v>124</v>
      </c>
      <c r="H6" s="103" t="s">
        <v>125</v>
      </c>
      <c r="I6" s="103" t="s">
        <v>126</v>
      </c>
      <c r="J6" s="103" t="s">
        <v>113</v>
      </c>
      <c r="K6" s="103" t="s">
        <v>112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45.6" customHeight="1">
      <c r="A7" s="211" t="s">
        <v>20</v>
      </c>
      <c r="B7" s="212"/>
      <c r="C7" s="212"/>
      <c r="D7" s="213"/>
      <c r="E7" s="170">
        <f>E8</f>
        <v>31.647000000000002</v>
      </c>
      <c r="F7" s="170">
        <f t="shared" ref="F7:K7" si="0">F8</f>
        <v>33.766999999999996</v>
      </c>
      <c r="G7" s="170">
        <f t="shared" si="0"/>
        <v>1.026</v>
      </c>
      <c r="H7" s="170">
        <f t="shared" si="0"/>
        <v>8.5000000000000006E-2</v>
      </c>
      <c r="I7" s="171">
        <f t="shared" si="0"/>
        <v>179</v>
      </c>
      <c r="J7" s="170">
        <f t="shared" si="0"/>
        <v>12.218</v>
      </c>
      <c r="K7" s="170">
        <f t="shared" si="0"/>
        <v>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48.75" customHeight="1">
      <c r="A8" s="229" t="s">
        <v>19</v>
      </c>
      <c r="B8" s="230"/>
      <c r="C8" s="230"/>
      <c r="D8" s="231"/>
      <c r="E8" s="178">
        <f>E10+E11</f>
        <v>31.647000000000002</v>
      </c>
      <c r="F8" s="178">
        <f t="shared" ref="F8:K8" si="1">F10+F11</f>
        <v>33.766999999999996</v>
      </c>
      <c r="G8" s="178">
        <f t="shared" si="1"/>
        <v>1.026</v>
      </c>
      <c r="H8" s="178">
        <f t="shared" si="1"/>
        <v>8.5000000000000006E-2</v>
      </c>
      <c r="I8" s="179">
        <f t="shared" si="1"/>
        <v>179</v>
      </c>
      <c r="J8" s="178">
        <f t="shared" si="1"/>
        <v>12.218</v>
      </c>
      <c r="K8" s="178">
        <f t="shared" si="1"/>
        <v>0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ht="12.75" customHeight="1">
      <c r="A9" s="84"/>
      <c r="B9" s="216" t="s">
        <v>127</v>
      </c>
      <c r="C9" s="216"/>
      <c r="D9" s="217"/>
      <c r="E9" s="180"/>
      <c r="F9" s="180"/>
      <c r="G9" s="180"/>
      <c r="H9" s="180"/>
      <c r="I9" s="172"/>
      <c r="J9" s="180"/>
      <c r="K9" s="18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>
      <c r="A10" s="84"/>
      <c r="B10" s="214" t="s">
        <v>47</v>
      </c>
      <c r="C10" s="214"/>
      <c r="D10" s="215"/>
      <c r="E10" s="130">
        <v>30.536000000000001</v>
      </c>
      <c r="F10" s="130">
        <v>32.655999999999999</v>
      </c>
      <c r="G10" s="130"/>
      <c r="H10" s="130"/>
      <c r="I10" s="173">
        <v>167</v>
      </c>
      <c r="J10" s="130">
        <v>11.725</v>
      </c>
      <c r="K10" s="13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>
      <c r="A11" s="85"/>
      <c r="B11" s="227" t="s">
        <v>46</v>
      </c>
      <c r="C11" s="227"/>
      <c r="D11" s="228"/>
      <c r="E11" s="131">
        <v>1.111</v>
      </c>
      <c r="F11" s="131">
        <v>1.111</v>
      </c>
      <c r="G11" s="131">
        <v>1.026</v>
      </c>
      <c r="H11" s="131">
        <v>8.5000000000000006E-2</v>
      </c>
      <c r="I11" s="174">
        <v>12</v>
      </c>
      <c r="J11" s="131">
        <v>0.49299999999999999</v>
      </c>
      <c r="K11" s="131">
        <v>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>
      <c r="A12" s="220" t="s">
        <v>169</v>
      </c>
      <c r="B12" s="221"/>
      <c r="C12" s="221"/>
      <c r="D12" s="222"/>
      <c r="E12" s="176">
        <f t="shared" ref="E12:K12" si="2">E18+E14</f>
        <v>1310.0689</v>
      </c>
      <c r="F12" s="176">
        <f t="shared" si="2"/>
        <v>1237.5469000000001</v>
      </c>
      <c r="G12" s="176">
        <f t="shared" si="2"/>
        <v>1377.5538999999999</v>
      </c>
      <c r="H12" s="176">
        <f t="shared" si="2"/>
        <v>-133.21600000000001</v>
      </c>
      <c r="I12" s="177">
        <f t="shared" si="2"/>
        <v>253</v>
      </c>
      <c r="J12" s="176">
        <f t="shared" si="2"/>
        <v>41.575900000000004</v>
      </c>
      <c r="K12" s="176">
        <f t="shared" si="2"/>
        <v>1.194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12.75" customHeight="1">
      <c r="A13" s="84"/>
      <c r="B13" s="218" t="s">
        <v>128</v>
      </c>
      <c r="C13" s="218"/>
      <c r="D13" s="219"/>
      <c r="E13" s="83"/>
      <c r="F13" s="83"/>
      <c r="G13" s="83"/>
      <c r="H13" s="83"/>
      <c r="I13" s="175"/>
      <c r="J13" s="83"/>
      <c r="K13" s="83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30" customHeight="1">
      <c r="A14" s="224" t="s">
        <v>170</v>
      </c>
      <c r="B14" s="225"/>
      <c r="C14" s="225"/>
      <c r="D14" s="226"/>
      <c r="E14" s="170">
        <f>E16</f>
        <v>0.38790000000000002</v>
      </c>
      <c r="F14" s="170">
        <f t="shared" ref="F14:K14" si="3">F16</f>
        <v>0.38790000000000002</v>
      </c>
      <c r="G14" s="170">
        <f t="shared" si="3"/>
        <v>1.2059</v>
      </c>
      <c r="H14" s="170">
        <f t="shared" si="3"/>
        <v>0</v>
      </c>
      <c r="I14" s="171">
        <f t="shared" si="3"/>
        <v>8</v>
      </c>
      <c r="J14" s="170">
        <f t="shared" si="3"/>
        <v>0.72889999999999999</v>
      </c>
      <c r="K14" s="170">
        <f t="shared" si="3"/>
        <v>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>
      <c r="A15" s="84"/>
      <c r="B15" s="216" t="s">
        <v>127</v>
      </c>
      <c r="C15" s="216"/>
      <c r="D15" s="217"/>
      <c r="E15" s="82"/>
      <c r="F15" s="82"/>
      <c r="G15" s="82"/>
      <c r="H15" s="82"/>
      <c r="I15" s="172"/>
      <c r="J15" s="82"/>
      <c r="K15" s="82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84"/>
      <c r="B16" s="214" t="s">
        <v>194</v>
      </c>
      <c r="C16" s="214"/>
      <c r="D16" s="215"/>
      <c r="E16" s="130">
        <v>0.38790000000000002</v>
      </c>
      <c r="F16" s="130">
        <v>0.38790000000000002</v>
      </c>
      <c r="G16" s="130">
        <v>1.2059</v>
      </c>
      <c r="H16" s="130">
        <v>0</v>
      </c>
      <c r="I16" s="173">
        <v>8</v>
      </c>
      <c r="J16" s="130">
        <v>0.72889999999999999</v>
      </c>
      <c r="K16" s="130">
        <v>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>
      <c r="A17" s="84"/>
      <c r="B17" s="86"/>
      <c r="C17" s="86"/>
      <c r="D17" s="87"/>
      <c r="E17" s="82"/>
      <c r="F17" s="82"/>
      <c r="G17" s="82"/>
      <c r="H17" s="82"/>
      <c r="I17" s="172"/>
      <c r="J17" s="82"/>
      <c r="K17" s="82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38.25" customHeight="1">
      <c r="A18" s="229" t="s">
        <v>171</v>
      </c>
      <c r="B18" s="230"/>
      <c r="C18" s="230"/>
      <c r="D18" s="231"/>
      <c r="E18" s="170">
        <f>E20</f>
        <v>1309.681</v>
      </c>
      <c r="F18" s="170">
        <f t="shared" ref="F18:K18" si="4">F20</f>
        <v>1237.1590000000001</v>
      </c>
      <c r="G18" s="170">
        <f t="shared" si="4"/>
        <v>1376.348</v>
      </c>
      <c r="H18" s="170">
        <f t="shared" si="4"/>
        <v>-133.21600000000001</v>
      </c>
      <c r="I18" s="171">
        <f t="shared" si="4"/>
        <v>245</v>
      </c>
      <c r="J18" s="170">
        <f t="shared" si="4"/>
        <v>40.847000000000001</v>
      </c>
      <c r="K18" s="170">
        <f t="shared" si="4"/>
        <v>1.194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>
      <c r="A19" s="84"/>
      <c r="B19" s="216" t="s">
        <v>127</v>
      </c>
      <c r="C19" s="216"/>
      <c r="D19" s="217"/>
      <c r="E19" s="82"/>
      <c r="F19" s="82"/>
      <c r="G19" s="82"/>
      <c r="H19" s="82"/>
      <c r="I19" s="172"/>
      <c r="J19" s="82"/>
      <c r="K19" s="82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>
      <c r="A20" s="84"/>
      <c r="B20" s="214" t="s">
        <v>45</v>
      </c>
      <c r="C20" s="214"/>
      <c r="D20" s="215"/>
      <c r="E20" s="130">
        <v>1309.681</v>
      </c>
      <c r="F20" s="130">
        <v>1237.1590000000001</v>
      </c>
      <c r="G20" s="130">
        <v>1376.348</v>
      </c>
      <c r="H20" s="130">
        <v>-133.21600000000001</v>
      </c>
      <c r="I20" s="173">
        <v>245</v>
      </c>
      <c r="J20" s="130">
        <v>40.847000000000001</v>
      </c>
      <c r="K20" s="130">
        <v>1.194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6.5" thickBot="1">
      <c r="A21" s="84"/>
      <c r="B21" s="86"/>
      <c r="C21" s="86"/>
      <c r="D21" s="87"/>
      <c r="E21" s="82"/>
      <c r="F21" s="82"/>
      <c r="G21" s="82"/>
      <c r="H21" s="82"/>
      <c r="I21" s="172"/>
      <c r="J21" s="82"/>
      <c r="K21" s="82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36" customHeight="1" thickTop="1" thickBot="1">
      <c r="A22" s="233" t="s">
        <v>21</v>
      </c>
      <c r="B22" s="234"/>
      <c r="C22" s="234"/>
      <c r="D22" s="235"/>
      <c r="E22" s="181">
        <f t="shared" ref="E22:K22" si="5">E12+E7</f>
        <v>1341.7158999999999</v>
      </c>
      <c r="F22" s="181">
        <f t="shared" si="5"/>
        <v>1271.3139000000001</v>
      </c>
      <c r="G22" s="181">
        <f t="shared" si="5"/>
        <v>1378.5799</v>
      </c>
      <c r="H22" s="181">
        <f t="shared" si="5"/>
        <v>-133.131</v>
      </c>
      <c r="I22" s="182">
        <f t="shared" si="5"/>
        <v>432</v>
      </c>
      <c r="J22" s="181">
        <f t="shared" si="5"/>
        <v>53.793900000000008</v>
      </c>
      <c r="K22" s="181">
        <f t="shared" si="5"/>
        <v>1.194</v>
      </c>
      <c r="L22" s="81"/>
      <c r="M22" s="79"/>
      <c r="N22" s="88"/>
      <c r="O22" s="79"/>
      <c r="P22" s="79"/>
      <c r="Q22" s="79"/>
      <c r="R22" s="79"/>
      <c r="S22" s="79"/>
      <c r="T22" s="79"/>
      <c r="U22" s="79"/>
      <c r="V22" s="79"/>
    </row>
    <row r="23" spans="1:22" ht="12.75" customHeight="1" thickTop="1">
      <c r="A23" s="80"/>
      <c r="B23" s="80"/>
      <c r="C23" s="80"/>
      <c r="D23" s="80"/>
      <c r="E23" s="79"/>
      <c r="F23" s="79"/>
      <c r="G23" s="79"/>
      <c r="H23" s="81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81.599999999999994" customHeight="1">
      <c r="A24" s="232" t="s">
        <v>39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>
      <c r="A25" s="80"/>
      <c r="B25" s="80"/>
      <c r="C25" s="80"/>
      <c r="D25" s="80"/>
      <c r="E25" s="79"/>
      <c r="F25" s="79"/>
      <c r="G25" s="79"/>
      <c r="H25" s="81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>
      <c r="A26" s="80"/>
      <c r="B26" s="80"/>
      <c r="C26" s="80"/>
      <c r="D26" s="80"/>
      <c r="E26" s="79"/>
      <c r="F26" s="79"/>
      <c r="G26" s="79"/>
      <c r="H26" s="81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>
      <c r="A27" s="80"/>
      <c r="B27" s="80"/>
      <c r="C27" s="80"/>
      <c r="D27" s="80"/>
      <c r="E27" s="79"/>
      <c r="F27" s="79"/>
      <c r="G27" s="79"/>
      <c r="H27" s="81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>
      <c r="A28" s="80"/>
      <c r="B28" s="80"/>
      <c r="C28" s="80"/>
      <c r="D28" s="80"/>
      <c r="E28" s="79"/>
      <c r="F28" s="79"/>
      <c r="G28" s="79"/>
      <c r="H28" s="81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>
      <c r="A29" s="80"/>
      <c r="B29" s="80"/>
      <c r="C29" s="80"/>
      <c r="D29" s="80"/>
      <c r="E29" s="79"/>
      <c r="F29" s="79"/>
      <c r="G29" s="79"/>
      <c r="H29" s="81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>
      <c r="A30" s="80"/>
      <c r="B30" s="80"/>
      <c r="C30" s="80"/>
      <c r="D30" s="80"/>
      <c r="E30" s="79"/>
      <c r="F30" s="79"/>
      <c r="G30" s="79"/>
      <c r="H30" s="81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>
      <c r="A31" s="80"/>
      <c r="B31" s="80"/>
      <c r="C31" s="80"/>
      <c r="D31" s="80"/>
      <c r="E31" s="79"/>
      <c r="F31" s="79"/>
      <c r="G31" s="79"/>
      <c r="H31" s="81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>
      <c r="A32" s="80"/>
      <c r="B32" s="80"/>
      <c r="C32" s="80"/>
      <c r="D32" s="80"/>
      <c r="E32" s="79"/>
      <c r="F32" s="79"/>
      <c r="G32" s="79"/>
      <c r="H32" s="81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>
      <c r="A33" s="80"/>
      <c r="B33" s="80"/>
      <c r="C33" s="80"/>
      <c r="D33" s="80"/>
      <c r="E33" s="79"/>
      <c r="F33" s="79"/>
      <c r="G33" s="79"/>
      <c r="H33" s="81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>
      <c r="A34" s="80"/>
      <c r="B34" s="80"/>
      <c r="C34" s="80"/>
      <c r="D34" s="80"/>
      <c r="E34" s="79"/>
      <c r="F34" s="79"/>
      <c r="G34" s="79"/>
      <c r="H34" s="81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2">
      <c r="A35" s="80"/>
      <c r="B35" s="80"/>
      <c r="C35" s="80"/>
      <c r="D35" s="80"/>
      <c r="E35" s="79"/>
      <c r="F35" s="79"/>
      <c r="G35" s="79"/>
      <c r="H35" s="81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>
      <c r="A36" s="80"/>
      <c r="B36" s="80"/>
      <c r="C36" s="80"/>
      <c r="D36" s="80"/>
      <c r="E36" s="79"/>
      <c r="F36" s="79"/>
      <c r="G36" s="79"/>
      <c r="H36" s="81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</sheetData>
  <mergeCells count="20">
    <mergeCell ref="A24:K24"/>
    <mergeCell ref="A22:D22"/>
    <mergeCell ref="A18:D18"/>
    <mergeCell ref="B19:D19"/>
    <mergeCell ref="B20:D20"/>
    <mergeCell ref="B16:D16"/>
    <mergeCell ref="B15:D15"/>
    <mergeCell ref="B13:D13"/>
    <mergeCell ref="A12:D12"/>
    <mergeCell ref="A6:D6"/>
    <mergeCell ref="A14:D14"/>
    <mergeCell ref="B10:D10"/>
    <mergeCell ref="B11:D11"/>
    <mergeCell ref="A8:D8"/>
    <mergeCell ref="B9:D9"/>
    <mergeCell ref="F1:K1"/>
    <mergeCell ref="A3:K3"/>
    <mergeCell ref="A4:K4"/>
    <mergeCell ref="J5:K5"/>
    <mergeCell ref="A7:D7"/>
  </mergeCells>
  <phoneticPr fontId="18" type="noConversion"/>
  <printOptions horizontalCentered="1"/>
  <pageMargins left="0.39370078740157483" right="0.39370078740157483" top="1.08" bottom="0.39370078740157483" header="0" footer="0"/>
  <pageSetup paperSize="9" scale="78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3"/>
  <sheetViews>
    <sheetView view="pageBreakPreview" zoomScale="60" zoomScaleNormal="60" workbookViewId="0">
      <pane xSplit="1" ySplit="11" topLeftCell="C18" activePane="bottomRight" state="frozen"/>
      <selection pane="topRight" activeCell="B1" sqref="B1"/>
      <selection pane="bottomLeft" activeCell="A12" sqref="A12"/>
      <selection pane="bottomRight" activeCell="A28" sqref="A28:F2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89"/>
      <c r="G1" s="89"/>
      <c r="H1" s="89"/>
      <c r="I1" s="102" t="s">
        <v>16</v>
      </c>
      <c r="J1" s="89"/>
    </row>
    <row r="2" spans="1:23" ht="64.5" customHeight="1">
      <c r="A2" s="239" t="s">
        <v>44</v>
      </c>
      <c r="B2" s="239"/>
      <c r="C2" s="239"/>
      <c r="D2" s="239"/>
      <c r="E2" s="239"/>
      <c r="F2" s="239"/>
      <c r="G2" s="239"/>
      <c r="H2" s="239"/>
      <c r="I2" s="239"/>
    </row>
    <row r="3" spans="1:23" ht="20.25">
      <c r="A3" s="240" t="s">
        <v>129</v>
      </c>
      <c r="B3" s="240"/>
      <c r="C3" s="240"/>
      <c r="D3" s="240"/>
      <c r="E3" s="240"/>
      <c r="F3" s="240"/>
      <c r="G3" s="240"/>
      <c r="H3" s="240"/>
      <c r="I3" s="240"/>
    </row>
    <row r="4" spans="1:23">
      <c r="B4" s="35"/>
    </row>
    <row r="5" spans="1:23" ht="86.25" customHeight="1">
      <c r="A5" s="241" t="s">
        <v>155</v>
      </c>
      <c r="B5" s="242" t="s">
        <v>48</v>
      </c>
      <c r="C5" s="244" t="s">
        <v>130</v>
      </c>
      <c r="D5" s="245"/>
      <c r="E5" s="246"/>
      <c r="F5" s="253" t="s">
        <v>131</v>
      </c>
      <c r="G5" s="253" t="s">
        <v>132</v>
      </c>
      <c r="H5" s="253"/>
      <c r="I5" s="254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41"/>
      <c r="B6" s="242"/>
      <c r="C6" s="247"/>
      <c r="D6" s="248"/>
      <c r="E6" s="249"/>
      <c r="F6" s="253"/>
      <c r="G6" s="236" t="s">
        <v>133</v>
      </c>
      <c r="H6" s="236" t="s">
        <v>134</v>
      </c>
      <c r="I6" s="25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41"/>
      <c r="B7" s="243"/>
      <c r="C7" s="250"/>
      <c r="D7" s="251"/>
      <c r="E7" s="252"/>
      <c r="F7" s="253"/>
      <c r="G7" s="237"/>
      <c r="H7" s="237"/>
      <c r="I7" s="25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41"/>
      <c r="B8" s="243"/>
      <c r="C8" s="106" t="s">
        <v>51</v>
      </c>
      <c r="D8" s="106" t="s">
        <v>135</v>
      </c>
      <c r="E8" s="106" t="s">
        <v>136</v>
      </c>
      <c r="F8" s="253"/>
      <c r="G8" s="238"/>
      <c r="H8" s="238"/>
      <c r="I8" s="25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107" t="s">
        <v>137</v>
      </c>
      <c r="B9" s="108" t="s">
        <v>138</v>
      </c>
      <c r="C9" s="109">
        <v>1</v>
      </c>
      <c r="D9" s="109">
        <v>2</v>
      </c>
      <c r="E9" s="109">
        <v>3</v>
      </c>
      <c r="F9" s="109">
        <v>4</v>
      </c>
      <c r="G9" s="110">
        <v>5</v>
      </c>
      <c r="H9" s="110">
        <v>6</v>
      </c>
      <c r="I9" s="111" t="s">
        <v>156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62" t="s">
        <v>139</v>
      </c>
      <c r="B10" s="263"/>
      <c r="C10" s="263"/>
      <c r="D10" s="263"/>
      <c r="E10" s="263"/>
      <c r="F10" s="263"/>
      <c r="G10" s="263"/>
      <c r="H10" s="263"/>
      <c r="I10" s="26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65" t="s">
        <v>172</v>
      </c>
      <c r="B11" s="266"/>
      <c r="C11" s="266"/>
      <c r="D11" s="266"/>
      <c r="E11" s="266"/>
      <c r="F11" s="266"/>
      <c r="G11" s="266"/>
      <c r="H11" s="266"/>
      <c r="I11" s="267"/>
    </row>
    <row r="12" spans="1:23" ht="26.25">
      <c r="A12" s="37" t="s">
        <v>174</v>
      </c>
      <c r="B12" s="38" t="s">
        <v>176</v>
      </c>
      <c r="C12" s="39"/>
      <c r="D12" s="39"/>
      <c r="E12" s="39"/>
      <c r="F12" s="60"/>
      <c r="G12" s="40"/>
      <c r="H12" s="40"/>
      <c r="I12" s="57"/>
    </row>
    <row r="13" spans="1:23" ht="26.25">
      <c r="A13" s="41" t="s">
        <v>175</v>
      </c>
      <c r="B13" s="42" t="s">
        <v>177</v>
      </c>
      <c r="C13" s="39" t="s">
        <v>142</v>
      </c>
      <c r="D13" s="126">
        <v>117</v>
      </c>
      <c r="E13" s="126">
        <v>97</v>
      </c>
      <c r="F13" s="190">
        <v>394.43</v>
      </c>
      <c r="G13" s="137">
        <f>D13*F13</f>
        <v>46148.31</v>
      </c>
      <c r="H13" s="137">
        <f>E13*F13</f>
        <v>38259.71</v>
      </c>
      <c r="I13" s="139">
        <f>G13/H13*100</f>
        <v>120.61855670103093</v>
      </c>
    </row>
    <row r="14" spans="1:23" ht="26.25">
      <c r="A14" s="61" t="s">
        <v>141</v>
      </c>
      <c r="B14" s="43"/>
      <c r="C14" s="56" t="s">
        <v>154</v>
      </c>
      <c r="D14" s="44" t="s">
        <v>154</v>
      </c>
      <c r="E14" s="44" t="s">
        <v>154</v>
      </c>
      <c r="F14" s="45" t="s">
        <v>154</v>
      </c>
      <c r="G14" s="129">
        <f>G13</f>
        <v>46148.31</v>
      </c>
      <c r="H14" s="129">
        <f>H13</f>
        <v>38259.71</v>
      </c>
      <c r="I14" s="140">
        <f>G14/H14*100</f>
        <v>120.61855670103093</v>
      </c>
    </row>
    <row r="15" spans="1:23" ht="27">
      <c r="A15" s="265" t="s">
        <v>173</v>
      </c>
      <c r="B15" s="268"/>
      <c r="C15" s="268"/>
      <c r="D15" s="268"/>
      <c r="E15" s="268"/>
      <c r="F15" s="268"/>
      <c r="G15" s="268"/>
      <c r="H15" s="268"/>
      <c r="I15" s="269"/>
    </row>
    <row r="16" spans="1:23" ht="51">
      <c r="A16" s="37" t="s">
        <v>193</v>
      </c>
      <c r="B16" s="38" t="s">
        <v>188</v>
      </c>
    </row>
    <row r="17" spans="1:9" ht="52.5">
      <c r="A17" s="41" t="s">
        <v>189</v>
      </c>
      <c r="B17" s="42" t="s">
        <v>190</v>
      </c>
      <c r="C17" s="39" t="s">
        <v>192</v>
      </c>
      <c r="D17" s="127">
        <v>2.3865000000000001E-2</v>
      </c>
      <c r="E17" s="127">
        <v>2.8750000000000001E-2</v>
      </c>
      <c r="F17" s="190">
        <v>272.37</v>
      </c>
      <c r="G17" s="127">
        <f>D17*F17</f>
        <v>6.50011005</v>
      </c>
      <c r="H17" s="127">
        <f>E17*F17</f>
        <v>7.8306375000000008</v>
      </c>
      <c r="I17" s="128">
        <f>G17/H17*100</f>
        <v>83.008695652173898</v>
      </c>
    </row>
    <row r="18" spans="1:9" ht="51.75">
      <c r="A18" s="37" t="s">
        <v>178</v>
      </c>
      <c r="B18" s="38" t="s">
        <v>181</v>
      </c>
      <c r="C18" s="39"/>
      <c r="D18" s="39"/>
      <c r="E18" s="39"/>
      <c r="F18" s="57"/>
      <c r="G18" s="145"/>
      <c r="H18" s="145"/>
      <c r="I18" s="186"/>
    </row>
    <row r="19" spans="1:9" ht="26.25">
      <c r="A19" s="41" t="s">
        <v>179</v>
      </c>
      <c r="B19" s="42" t="s">
        <v>182</v>
      </c>
      <c r="C19" s="39" t="s">
        <v>184</v>
      </c>
      <c r="D19" s="126">
        <v>3753</v>
      </c>
      <c r="E19" s="126">
        <v>3789</v>
      </c>
      <c r="F19" s="193">
        <v>50.93</v>
      </c>
      <c r="G19" s="127">
        <f>D19*F19</f>
        <v>191140.29</v>
      </c>
      <c r="H19" s="127">
        <f>E19*F19</f>
        <v>192973.77</v>
      </c>
      <c r="I19" s="128">
        <f>G19/H19*100</f>
        <v>99.049881235154402</v>
      </c>
    </row>
    <row r="20" spans="1:9" ht="26.25">
      <c r="A20" s="41" t="s">
        <v>180</v>
      </c>
      <c r="B20" s="42" t="s">
        <v>183</v>
      </c>
      <c r="C20" s="39" t="s">
        <v>191</v>
      </c>
      <c r="D20" s="126">
        <v>28</v>
      </c>
      <c r="E20" s="126">
        <v>25</v>
      </c>
      <c r="F20" s="193">
        <v>5510.1</v>
      </c>
      <c r="G20" s="137">
        <f>D20*F20</f>
        <v>154282.80000000002</v>
      </c>
      <c r="H20" s="138">
        <f>E20*F20</f>
        <v>137752.5</v>
      </c>
      <c r="I20" s="139">
        <f>G20/H20*100</f>
        <v>112.00000000000001</v>
      </c>
    </row>
    <row r="21" spans="1:9" ht="27.75">
      <c r="A21" s="62" t="s">
        <v>141</v>
      </c>
      <c r="B21" s="58" t="s">
        <v>154</v>
      </c>
      <c r="C21" s="44" t="s">
        <v>154</v>
      </c>
      <c r="D21" s="44" t="s">
        <v>154</v>
      </c>
      <c r="E21" s="44" t="s">
        <v>154</v>
      </c>
      <c r="F21" s="45" t="s">
        <v>154</v>
      </c>
      <c r="G21" s="129">
        <f>G17+G19+G20</f>
        <v>345429.59011005005</v>
      </c>
      <c r="H21" s="129">
        <f>H17+H19+H20</f>
        <v>330734.1006375</v>
      </c>
      <c r="I21" s="129">
        <f>G21/H21*100</f>
        <v>104.44329430930286</v>
      </c>
    </row>
    <row r="22" spans="1:9" ht="71.25" customHeight="1">
      <c r="A22" s="63" t="s">
        <v>33</v>
      </c>
      <c r="B22" s="59" t="s">
        <v>154</v>
      </c>
      <c r="C22" s="44" t="s">
        <v>154</v>
      </c>
      <c r="D22" s="44" t="s">
        <v>154</v>
      </c>
      <c r="E22" s="44" t="s">
        <v>154</v>
      </c>
      <c r="F22" s="44" t="s">
        <v>154</v>
      </c>
      <c r="G22" s="135">
        <f>G14+G21</f>
        <v>391577.90011005005</v>
      </c>
      <c r="H22" s="135">
        <f>H14+H21</f>
        <v>368993.81063750002</v>
      </c>
      <c r="I22" s="135">
        <f>G22/H22*100</f>
        <v>106.12045211098045</v>
      </c>
    </row>
    <row r="23" spans="1:9" ht="27">
      <c r="A23" s="257" t="s">
        <v>36</v>
      </c>
      <c r="B23" s="258"/>
      <c r="C23" s="258"/>
      <c r="D23" s="258"/>
      <c r="E23" s="258"/>
      <c r="F23" s="258"/>
      <c r="G23" s="258"/>
      <c r="H23" s="258"/>
      <c r="I23" s="259"/>
    </row>
    <row r="24" spans="1:9" ht="26.25">
      <c r="A24" s="46" t="s">
        <v>34</v>
      </c>
      <c r="B24" s="98"/>
      <c r="C24" s="39" t="s">
        <v>140</v>
      </c>
      <c r="D24" s="39">
        <v>52.9</v>
      </c>
      <c r="E24" s="39">
        <v>88.3</v>
      </c>
      <c r="F24" s="194">
        <v>1500</v>
      </c>
      <c r="G24" s="127">
        <v>79350</v>
      </c>
      <c r="H24" s="127">
        <f>E24*F24</f>
        <v>132450</v>
      </c>
      <c r="I24" s="128">
        <f>G24/H24*100</f>
        <v>59.909399773499437</v>
      </c>
    </row>
    <row r="25" spans="1:9" ht="26.25">
      <c r="A25" s="46" t="s">
        <v>35</v>
      </c>
      <c r="B25" s="98"/>
      <c r="C25" s="39" t="s">
        <v>140</v>
      </c>
      <c r="D25" s="126">
        <v>63.8</v>
      </c>
      <c r="E25" s="126">
        <v>60</v>
      </c>
      <c r="F25" s="194">
        <v>296.3</v>
      </c>
      <c r="G25" s="127">
        <f>D25*F25</f>
        <v>18903.939999999999</v>
      </c>
      <c r="H25" s="127">
        <f>E25*F25</f>
        <v>17778</v>
      </c>
      <c r="I25" s="128">
        <f>G25/H25*100</f>
        <v>106.33333333333333</v>
      </c>
    </row>
    <row r="26" spans="1:9" ht="27.75">
      <c r="A26" s="62" t="s">
        <v>141</v>
      </c>
      <c r="B26" s="58" t="s">
        <v>154</v>
      </c>
      <c r="C26" s="44" t="s">
        <v>154</v>
      </c>
      <c r="D26" s="44" t="s">
        <v>154</v>
      </c>
      <c r="E26" s="44" t="s">
        <v>154</v>
      </c>
      <c r="F26" s="45" t="s">
        <v>154</v>
      </c>
      <c r="G26" s="129">
        <f>G24+G25</f>
        <v>98253.94</v>
      </c>
      <c r="H26" s="129">
        <f>H24+H25</f>
        <v>150228</v>
      </c>
      <c r="I26" s="129">
        <f>G26/H26*100</f>
        <v>65.403213781718463</v>
      </c>
    </row>
    <row r="27" spans="1:9">
      <c r="A27" s="47"/>
      <c r="B27" s="48"/>
      <c r="C27" s="47"/>
      <c r="D27" s="47"/>
      <c r="E27" s="47"/>
      <c r="F27" s="47"/>
    </row>
    <row r="28" spans="1:9" ht="26.25">
      <c r="A28" s="260" t="s">
        <v>37</v>
      </c>
      <c r="B28" s="260"/>
      <c r="C28" s="260"/>
      <c r="D28" s="260"/>
      <c r="E28" s="260"/>
      <c r="F28" s="260"/>
      <c r="G28" s="99"/>
      <c r="H28" s="99"/>
      <c r="I28" s="99"/>
    </row>
    <row r="29" spans="1:9" ht="26.25">
      <c r="A29" s="100" t="s">
        <v>218</v>
      </c>
      <c r="B29" s="101"/>
      <c r="C29" s="100"/>
      <c r="D29" s="100"/>
      <c r="E29" s="100"/>
      <c r="F29" s="100"/>
      <c r="G29" s="99"/>
      <c r="H29" s="99"/>
      <c r="I29" s="99"/>
    </row>
    <row r="30" spans="1:9" ht="61.9" customHeight="1">
      <c r="A30" s="261" t="s">
        <v>38</v>
      </c>
      <c r="B30" s="261"/>
      <c r="C30" s="261"/>
      <c r="D30" s="261"/>
      <c r="E30" s="261"/>
      <c r="F30" s="261"/>
      <c r="G30" s="261"/>
      <c r="H30" s="261"/>
      <c r="I30" s="261"/>
    </row>
    <row r="31" spans="1:9">
      <c r="A31" s="47"/>
      <c r="B31" s="48"/>
      <c r="C31" s="47"/>
      <c r="D31" s="47"/>
      <c r="E31" s="47"/>
      <c r="F31" s="47"/>
    </row>
    <row r="32" spans="1:9">
      <c r="A32" s="47"/>
      <c r="B32" s="48"/>
      <c r="C32" s="47"/>
      <c r="D32" s="47"/>
      <c r="E32" s="47"/>
      <c r="F32" s="47"/>
    </row>
    <row r="33" spans="1:6">
      <c r="A33" s="47"/>
      <c r="B33" s="48"/>
      <c r="C33" s="47"/>
      <c r="D33" s="47"/>
      <c r="E33" s="47"/>
      <c r="F33" s="47"/>
    </row>
    <row r="34" spans="1:6">
      <c r="B34" s="35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</sheetData>
  <mergeCells count="16">
    <mergeCell ref="A23:I23"/>
    <mergeCell ref="A28:F28"/>
    <mergeCell ref="A30:I30"/>
    <mergeCell ref="A10:I10"/>
    <mergeCell ref="A11:I11"/>
    <mergeCell ref="A15:I1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1.1100000000000001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80" zoomScaleSheetLayoutView="80" workbookViewId="0">
      <selection activeCell="G16" sqref="G16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7" customFormat="1" ht="26.25" customHeight="1">
      <c r="G1" s="146"/>
      <c r="H1" s="147" t="s">
        <v>17</v>
      </c>
      <c r="I1" s="148"/>
    </row>
    <row r="2" spans="1:9" s="47" customFormat="1"/>
    <row r="3" spans="1:9" s="47" customFormat="1" ht="76.5" customHeight="1">
      <c r="A3" s="272" t="s">
        <v>205</v>
      </c>
      <c r="B3" s="272"/>
      <c r="C3" s="272"/>
      <c r="D3" s="272"/>
      <c r="E3" s="272"/>
      <c r="F3" s="272"/>
      <c r="G3" s="272"/>
      <c r="H3" s="272"/>
    </row>
    <row r="4" spans="1:9" s="47" customFormat="1" ht="29.25" customHeight="1">
      <c r="A4" s="141"/>
      <c r="B4" s="141"/>
      <c r="C4" s="141"/>
      <c r="D4" s="149"/>
      <c r="E4" s="149"/>
      <c r="F4" s="149"/>
      <c r="G4" s="149"/>
    </row>
    <row r="5" spans="1:9" s="47" customFormat="1" ht="187.5">
      <c r="A5" s="150" t="s">
        <v>8</v>
      </c>
      <c r="B5" s="150" t="s">
        <v>9</v>
      </c>
      <c r="C5" s="150" t="s">
        <v>10</v>
      </c>
      <c r="D5" s="150" t="s">
        <v>15</v>
      </c>
      <c r="E5" s="150" t="s">
        <v>198</v>
      </c>
      <c r="F5" s="150" t="s">
        <v>11</v>
      </c>
      <c r="G5" s="150" t="s">
        <v>13</v>
      </c>
      <c r="H5" s="150" t="s">
        <v>14</v>
      </c>
    </row>
    <row r="6" spans="1:9" s="152" customFormat="1" ht="56.25">
      <c r="A6" s="151">
        <v>1</v>
      </c>
      <c r="B6" s="151" t="s">
        <v>197</v>
      </c>
      <c r="C6" s="151" t="s">
        <v>196</v>
      </c>
      <c r="D6" s="151" t="s">
        <v>195</v>
      </c>
      <c r="E6" s="151" t="s">
        <v>206</v>
      </c>
      <c r="F6" s="151">
        <v>144.5</v>
      </c>
      <c r="G6" s="151">
        <v>0</v>
      </c>
      <c r="H6" s="187" t="s">
        <v>210</v>
      </c>
    </row>
    <row r="7" spans="1:9" s="152" customFormat="1" ht="56.25">
      <c r="A7" s="151">
        <v>2</v>
      </c>
      <c r="B7" s="151" t="s">
        <v>200</v>
      </c>
      <c r="C7" s="151" t="s">
        <v>199</v>
      </c>
      <c r="D7" s="151" t="s">
        <v>195</v>
      </c>
      <c r="E7" s="151" t="s">
        <v>201</v>
      </c>
      <c r="F7" s="153">
        <v>150</v>
      </c>
      <c r="G7" s="151">
        <v>30</v>
      </c>
      <c r="H7" s="187" t="s">
        <v>211</v>
      </c>
    </row>
    <row r="8" spans="1:9" s="152" customFormat="1" ht="56.25">
      <c r="A8" s="151">
        <v>3</v>
      </c>
      <c r="B8" s="151" t="s">
        <v>197</v>
      </c>
      <c r="C8" s="151" t="s">
        <v>202</v>
      </c>
      <c r="D8" s="151" t="s">
        <v>195</v>
      </c>
      <c r="E8" s="187" t="s">
        <v>212</v>
      </c>
      <c r="F8" s="153">
        <v>170</v>
      </c>
      <c r="G8" s="151">
        <v>0</v>
      </c>
      <c r="H8" s="187" t="s">
        <v>213</v>
      </c>
    </row>
    <row r="9" spans="1:9" s="152" customFormat="1" ht="56.25">
      <c r="A9" s="151">
        <v>4</v>
      </c>
      <c r="B9" s="151" t="s">
        <v>204</v>
      </c>
      <c r="C9" s="151" t="s">
        <v>203</v>
      </c>
      <c r="D9" s="151" t="s">
        <v>195</v>
      </c>
      <c r="E9" s="151" t="s">
        <v>201</v>
      </c>
      <c r="F9" s="153">
        <v>226.6</v>
      </c>
      <c r="G9" s="151">
        <v>0</v>
      </c>
      <c r="H9" s="187" t="s">
        <v>214</v>
      </c>
    </row>
    <row r="10" spans="1:9" s="152" customFormat="1" ht="56.25">
      <c r="A10" s="151">
        <v>5</v>
      </c>
      <c r="B10" s="188" t="s">
        <v>215</v>
      </c>
      <c r="C10" s="189" t="s">
        <v>216</v>
      </c>
      <c r="D10" s="187" t="s">
        <v>195</v>
      </c>
      <c r="E10" s="188" t="s">
        <v>217</v>
      </c>
      <c r="F10" s="188">
        <v>20</v>
      </c>
      <c r="G10" s="188">
        <v>20</v>
      </c>
      <c r="H10" s="188" t="s">
        <v>211</v>
      </c>
    </row>
    <row r="11" spans="1:9" s="152" customFormat="1" ht="18.75">
      <c r="A11" s="151"/>
    </row>
    <row r="12" spans="1:9" s="47" customFormat="1" ht="18" hidden="1" customHeight="1">
      <c r="A12" s="273"/>
      <c r="B12" s="275"/>
      <c r="C12" s="275"/>
      <c r="D12" s="275"/>
      <c r="E12" s="154"/>
      <c r="F12" s="271"/>
      <c r="G12" s="271"/>
      <c r="H12" s="271"/>
    </row>
    <row r="13" spans="1:9" s="47" customFormat="1" ht="18" hidden="1" customHeight="1">
      <c r="A13" s="274"/>
      <c r="B13" s="275" t="s">
        <v>12</v>
      </c>
      <c r="C13" s="275"/>
      <c r="D13" s="275"/>
      <c r="E13" s="151"/>
      <c r="F13" s="271"/>
      <c r="G13" s="271"/>
      <c r="H13" s="271"/>
    </row>
    <row r="14" spans="1:9" s="47" customFormat="1" ht="27.75" customHeight="1">
      <c r="A14" s="270" t="s">
        <v>141</v>
      </c>
      <c r="B14" s="270"/>
      <c r="C14" s="270"/>
      <c r="D14" s="270"/>
      <c r="E14" s="155"/>
      <c r="F14" s="156"/>
      <c r="G14" s="156"/>
      <c r="H14" s="156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2019-04-25T01:42:22Z</cp:lastPrinted>
  <dcterms:created xsi:type="dcterms:W3CDTF">2006-03-06T08:26:24Z</dcterms:created>
  <dcterms:modified xsi:type="dcterms:W3CDTF">2019-05-27T08:54:35Z</dcterms:modified>
</cp:coreProperties>
</file>